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240" yWindow="105" windowWidth="14805" windowHeight="8010" firstSheet="11" activeTab="11"/>
  </bookViews>
  <sheets>
    <sheet name="Phụ lục 1" sheetId="1" state="hidden" r:id="rId1"/>
    <sheet name="Phụ lục 2" sheetId="6" state="hidden" r:id="rId2"/>
    <sheet name="Phụ lục 3" sheetId="7" state="hidden" r:id="rId3"/>
    <sheet name="Phụ lục 4" sheetId="8" state="hidden" r:id="rId4"/>
    <sheet name="NĂM 2022" sheetId="9" state="hidden" r:id="rId5"/>
    <sheet name="SGV" sheetId="14" state="hidden" r:id="rId6"/>
    <sheet name="SGV_2" sheetId="15" state="veryHidden" r:id="rId7"/>
    <sheet name="SGV_3" sheetId="16" state="veryHidden" r:id="rId8"/>
    <sheet name="SGV_4" sheetId="17" state="veryHidden" r:id="rId9"/>
    <sheet name="NĂM 2024" sheetId="11" state="hidden" r:id="rId10"/>
    <sheet name="NĂM 2025" sheetId="12" state="hidden" r:id="rId11"/>
    <sheet name=" Năm 2025" sheetId="13" r:id="rId12"/>
    <sheet name="Phụ biểu 1.1" sheetId="18" r:id="rId13"/>
  </sheets>
  <definedNames>
    <definedName name="_xlnm.Print_Area" localSheetId="11">' Năm 2025'!$A$1:$AF$17</definedName>
    <definedName name="_xlnm.Print_Area" localSheetId="4">'NĂM 2022'!$A$1:$O$85</definedName>
    <definedName name="_xlnm.Print_Area" localSheetId="12">'Phụ biểu 1.1'!$A$1:$J$30</definedName>
    <definedName name="_xlnm.Print_Area" localSheetId="0">'Phụ lục 1'!$A:$O</definedName>
    <definedName name="_xlnm.Print_Area" localSheetId="2">'Phụ lục 3'!$A$1:$S$82</definedName>
    <definedName name="_xlnm.Print_Titles" localSheetId="4">'NĂM 2022'!$4:$5</definedName>
    <definedName name="_xlnm.Print_Titles" localSheetId="12">'Phụ biểu 1.1'!$5:$8</definedName>
    <definedName name="_xlnm.Print_Titles" localSheetId="0">'Phụ lục 1'!#REF!</definedName>
  </definedNames>
  <calcPr calcId="124519"/>
  <fileRecoveryPr repairLoad="1"/>
</workbook>
</file>

<file path=xl/calcChain.xml><?xml version="1.0" encoding="utf-8"?>
<calcChain xmlns="http://schemas.openxmlformats.org/spreadsheetml/2006/main">
  <c r="K11" i="13"/>
  <c r="L11"/>
  <c r="M11"/>
  <c r="N11"/>
  <c r="O11"/>
  <c r="P11"/>
  <c r="Q11"/>
  <c r="R11"/>
  <c r="S11"/>
  <c r="T11"/>
  <c r="U11"/>
  <c r="V11"/>
  <c r="W11"/>
  <c r="X11"/>
  <c r="Y11"/>
  <c r="Z11"/>
  <c r="AA11"/>
  <c r="AB11"/>
  <c r="AC11"/>
  <c r="AD11"/>
  <c r="J11"/>
  <c r="F9" i="18"/>
  <c r="C12"/>
  <c r="C11"/>
  <c r="C10"/>
  <c r="F10"/>
  <c r="E10"/>
  <c r="D10"/>
  <c r="F13"/>
  <c r="C15"/>
  <c r="C16"/>
  <c r="C17"/>
  <c r="C19"/>
  <c r="C20"/>
  <c r="C22"/>
  <c r="C24"/>
  <c r="C25"/>
  <c r="C26"/>
  <c r="C27"/>
  <c r="C29"/>
  <c r="C14"/>
  <c r="G15"/>
  <c r="G16"/>
  <c r="G17"/>
  <c r="G18"/>
  <c r="G19"/>
  <c r="G20"/>
  <c r="G21"/>
  <c r="G22"/>
  <c r="G23"/>
  <c r="G24"/>
  <c r="G25"/>
  <c r="G26"/>
  <c r="G27"/>
  <c r="G28"/>
  <c r="G29"/>
  <c r="G30"/>
  <c r="G14"/>
  <c r="AA17" i="13" l="1"/>
  <c r="Z17"/>
  <c r="AA16"/>
  <c r="Z16"/>
  <c r="AA15"/>
  <c r="Z15"/>
  <c r="Y15" s="1"/>
  <c r="E23" i="18" s="1"/>
  <c r="D23" s="1"/>
  <c r="C23" s="1"/>
  <c r="AA13" i="13"/>
  <c r="Z13"/>
  <c r="Y13" s="1"/>
  <c r="E18" i="18" s="1"/>
  <c r="Y16" i="13"/>
  <c r="E28" i="18" s="1"/>
  <c r="D28" s="1"/>
  <c r="C28" s="1"/>
  <c r="M12" i="13"/>
  <c r="N12"/>
  <c r="O12"/>
  <c r="P17"/>
  <c r="P16"/>
  <c r="P13"/>
  <c r="P15"/>
  <c r="R14"/>
  <c r="AA14" s="1"/>
  <c r="Q14"/>
  <c r="Q12" s="1"/>
  <c r="D18" i="18" l="1"/>
  <c r="R12" i="13"/>
  <c r="Z14"/>
  <c r="Y14" s="1"/>
  <c r="E21" i="18" s="1"/>
  <c r="D21" s="1"/>
  <c r="C21" s="1"/>
  <c r="AA12" i="13"/>
  <c r="Y17"/>
  <c r="Z12"/>
  <c r="P14"/>
  <c r="P12" s="1"/>
  <c r="Y12" l="1"/>
  <c r="E30" i="18"/>
  <c r="D30" s="1"/>
  <c r="C30" s="1"/>
  <c r="C18"/>
  <c r="H13"/>
  <c r="I13"/>
  <c r="G13"/>
  <c r="H10"/>
  <c r="I10"/>
  <c r="G10"/>
  <c r="C13" l="1"/>
  <c r="C9" s="1"/>
  <c r="D13"/>
  <c r="D9" s="1"/>
  <c r="E13"/>
  <c r="E9" s="1"/>
  <c r="G9"/>
  <c r="AC13" i="13" l="1"/>
  <c r="AD13"/>
  <c r="AC14"/>
  <c r="AD14"/>
  <c r="AC15"/>
  <c r="AD15"/>
  <c r="AC16"/>
  <c r="AD16"/>
  <c r="AC17"/>
  <c r="AD17"/>
  <c r="V13"/>
  <c r="V14"/>
  <c r="V15"/>
  <c r="V16"/>
  <c r="V17"/>
  <c r="K12"/>
  <c r="L12"/>
  <c r="L10" s="1"/>
  <c r="S12"/>
  <c r="S10" s="1"/>
  <c r="T12"/>
  <c r="T10" s="1"/>
  <c r="U12"/>
  <c r="U10" s="1"/>
  <c r="W12"/>
  <c r="W10" s="1"/>
  <c r="X12"/>
  <c r="X10" s="1"/>
  <c r="J17"/>
  <c r="J16"/>
  <c r="J15"/>
  <c r="J14"/>
  <c r="J13"/>
  <c r="J12" l="1"/>
  <c r="AB16"/>
  <c r="AB15"/>
  <c r="AD12"/>
  <c r="AD10" s="1"/>
  <c r="AB17"/>
  <c r="AB13"/>
  <c r="AB14"/>
  <c r="V12"/>
  <c r="AC12"/>
  <c r="AC10" s="1"/>
  <c r="AB12" l="1"/>
  <c r="A3" i="18"/>
  <c r="V10" i="13" l="1"/>
  <c r="A15" i="18" l="1"/>
  <c r="A16" s="1"/>
  <c r="A17" s="1"/>
  <c r="A18" s="1"/>
  <c r="A19" s="1"/>
  <c r="A20" s="1"/>
  <c r="A21" s="1"/>
  <c r="A22" s="1"/>
  <c r="A23" s="1"/>
  <c r="A24" s="1"/>
  <c r="A25" s="1"/>
  <c r="A26" s="1"/>
  <c r="A27" s="1"/>
  <c r="A28" s="1"/>
  <c r="A29" s="1"/>
  <c r="A30" s="1"/>
  <c r="AB10" i="13" l="1"/>
  <c r="K10" l="1"/>
  <c r="J10" l="1"/>
  <c r="Y71" i="9" l="1"/>
  <c r="X71"/>
  <c r="V71" l="1"/>
  <c r="U71"/>
  <c r="U52"/>
  <c r="AD49"/>
  <c r="AF49"/>
  <c r="AE49"/>
  <c r="AA49"/>
  <c r="Z49"/>
  <c r="Y49"/>
  <c r="X49" s="1"/>
  <c r="U49"/>
  <c r="V49"/>
  <c r="R23" l="1"/>
  <c r="S23"/>
  <c r="R24"/>
  <c r="S24"/>
  <c r="R25"/>
  <c r="S25"/>
  <c r="R27"/>
  <c r="S27"/>
  <c r="R28"/>
  <c r="S28"/>
  <c r="R29"/>
  <c r="S29"/>
  <c r="R30"/>
  <c r="S30"/>
  <c r="R32"/>
  <c r="S32"/>
  <c r="R33"/>
  <c r="S33"/>
  <c r="R34"/>
  <c r="S34"/>
  <c r="R35"/>
  <c r="S35"/>
  <c r="R37"/>
  <c r="S37"/>
  <c r="R38"/>
  <c r="S38"/>
  <c r="R39"/>
  <c r="S39"/>
  <c r="R41"/>
  <c r="S41"/>
  <c r="R42"/>
  <c r="S42"/>
  <c r="R44"/>
  <c r="S44"/>
  <c r="R45"/>
  <c r="S45"/>
  <c r="R46"/>
  <c r="S46"/>
  <c r="R48"/>
  <c r="S48"/>
  <c r="R49"/>
  <c r="S49"/>
  <c r="R50"/>
  <c r="S50"/>
  <c r="R52"/>
  <c r="S52"/>
  <c r="R53"/>
  <c r="S53"/>
  <c r="R55"/>
  <c r="S55"/>
  <c r="R56"/>
  <c r="S56"/>
  <c r="R57"/>
  <c r="S57"/>
  <c r="R59"/>
  <c r="S59"/>
  <c r="R61"/>
  <c r="S61"/>
  <c r="R62"/>
  <c r="S62"/>
  <c r="R64"/>
  <c r="S64"/>
  <c r="R65"/>
  <c r="S65"/>
  <c r="R66"/>
  <c r="S66"/>
  <c r="R67"/>
  <c r="S67"/>
  <c r="R69"/>
  <c r="S69"/>
  <c r="R70"/>
  <c r="S70"/>
  <c r="R71"/>
  <c r="S71"/>
  <c r="R73"/>
  <c r="S73"/>
  <c r="R75"/>
  <c r="S75"/>
  <c r="R76"/>
  <c r="S76"/>
  <c r="R78"/>
  <c r="S78"/>
  <c r="R80"/>
  <c r="S80"/>
  <c r="R81"/>
  <c r="S81"/>
  <c r="R82"/>
  <c r="S82"/>
  <c r="R83"/>
  <c r="S83"/>
  <c r="R84"/>
  <c r="S84"/>
  <c r="R85"/>
  <c r="S85"/>
  <c r="M79"/>
  <c r="M77" s="1"/>
  <c r="M74" s="1"/>
  <c r="M72" s="1"/>
  <c r="M68"/>
  <c r="M63"/>
  <c r="M60" s="1"/>
  <c r="M58" s="1"/>
  <c r="M54"/>
  <c r="M51" s="1"/>
  <c r="M47"/>
  <c r="M43"/>
  <c r="M40" s="1"/>
  <c r="M36"/>
  <c r="M31"/>
  <c r="M26"/>
  <c r="J78" l="1"/>
  <c r="F78"/>
  <c r="Q78" s="1"/>
  <c r="J76"/>
  <c r="F76"/>
  <c r="J75"/>
  <c r="F75"/>
  <c r="Q75" s="1"/>
  <c r="J73"/>
  <c r="F73"/>
  <c r="J71"/>
  <c r="F71"/>
  <c r="Q71" s="1"/>
  <c r="J70"/>
  <c r="F70"/>
  <c r="J69"/>
  <c r="F69"/>
  <c r="Q69" s="1"/>
  <c r="J67"/>
  <c r="F67"/>
  <c r="J66"/>
  <c r="F66"/>
  <c r="Q66" s="1"/>
  <c r="J65"/>
  <c r="F65"/>
  <c r="J64"/>
  <c r="F64"/>
  <c r="Q64" s="1"/>
  <c r="J62"/>
  <c r="F62"/>
  <c r="J61"/>
  <c r="F61"/>
  <c r="Q61" s="1"/>
  <c r="J59"/>
  <c r="F59"/>
  <c r="J57"/>
  <c r="F57"/>
  <c r="Q57" s="1"/>
  <c r="J56"/>
  <c r="F56"/>
  <c r="J55"/>
  <c r="F55"/>
  <c r="Q55" s="1"/>
  <c r="J53"/>
  <c r="F53"/>
  <c r="J52"/>
  <c r="F52"/>
  <c r="Q52" s="1"/>
  <c r="J50"/>
  <c r="F50"/>
  <c r="J49"/>
  <c r="F49"/>
  <c r="Q49" s="1"/>
  <c r="J48"/>
  <c r="F48"/>
  <c r="J46"/>
  <c r="F46"/>
  <c r="Q46" s="1"/>
  <c r="J45"/>
  <c r="F45"/>
  <c r="J44"/>
  <c r="F44"/>
  <c r="Q44" s="1"/>
  <c r="J42"/>
  <c r="Q42" s="1"/>
  <c r="F42"/>
  <c r="J41"/>
  <c r="F41"/>
  <c r="Q41" s="1"/>
  <c r="J39"/>
  <c r="Q39" s="1"/>
  <c r="F39"/>
  <c r="J38"/>
  <c r="F38"/>
  <c r="Q38" s="1"/>
  <c r="J37"/>
  <c r="F37"/>
  <c r="J35"/>
  <c r="F35"/>
  <c r="Q35" s="1"/>
  <c r="J34"/>
  <c r="F34"/>
  <c r="J33"/>
  <c r="F33"/>
  <c r="Q33" s="1"/>
  <c r="J32"/>
  <c r="F32"/>
  <c r="J30"/>
  <c r="F30"/>
  <c r="J29"/>
  <c r="F29"/>
  <c r="J28"/>
  <c r="F28"/>
  <c r="Q28" s="1"/>
  <c r="J27"/>
  <c r="F27"/>
  <c r="J25"/>
  <c r="F25"/>
  <c r="Q25" s="1"/>
  <c r="J24"/>
  <c r="Q24" s="1"/>
  <c r="F24"/>
  <c r="J23"/>
  <c r="F23"/>
  <c r="Q23" s="1"/>
  <c r="K24" i="12"/>
  <c r="L24"/>
  <c r="M24"/>
  <c r="K25"/>
  <c r="L25"/>
  <c r="M25"/>
  <c r="K26"/>
  <c r="L26"/>
  <c r="M26"/>
  <c r="L23"/>
  <c r="M23"/>
  <c r="K23"/>
  <c r="K29"/>
  <c r="L29"/>
  <c r="M29"/>
  <c r="L28"/>
  <c r="M28"/>
  <c r="K28"/>
  <c r="K32"/>
  <c r="L32"/>
  <c r="M32"/>
  <c r="L31"/>
  <c r="M31"/>
  <c r="K31"/>
  <c r="L34"/>
  <c r="M34"/>
  <c r="K34"/>
  <c r="K37"/>
  <c r="L37"/>
  <c r="M37"/>
  <c r="K38"/>
  <c r="L38"/>
  <c r="M38"/>
  <c r="L36"/>
  <c r="M36"/>
  <c r="K36"/>
  <c r="K41"/>
  <c r="L41"/>
  <c r="M41"/>
  <c r="K42"/>
  <c r="M42"/>
  <c r="L40"/>
  <c r="M40"/>
  <c r="K40"/>
  <c r="K45"/>
  <c r="L45"/>
  <c r="M45"/>
  <c r="L44"/>
  <c r="M44"/>
  <c r="K44"/>
  <c r="K48"/>
  <c r="L48"/>
  <c r="L46" s="1"/>
  <c r="M48"/>
  <c r="K49"/>
  <c r="L49"/>
  <c r="M49"/>
  <c r="L47"/>
  <c r="M47"/>
  <c r="K47"/>
  <c r="K52"/>
  <c r="L52"/>
  <c r="M52"/>
  <c r="K53"/>
  <c r="L53"/>
  <c r="M53"/>
  <c r="L51"/>
  <c r="M51"/>
  <c r="K51"/>
  <c r="K56"/>
  <c r="L56"/>
  <c r="M56"/>
  <c r="L55"/>
  <c r="M55"/>
  <c r="K55"/>
  <c r="K59"/>
  <c r="L59"/>
  <c r="M59"/>
  <c r="K60"/>
  <c r="L60"/>
  <c r="M60"/>
  <c r="K61"/>
  <c r="L61"/>
  <c r="M61"/>
  <c r="K62"/>
  <c r="L62"/>
  <c r="M62"/>
  <c r="L58"/>
  <c r="M58"/>
  <c r="K58"/>
  <c r="K65"/>
  <c r="L65"/>
  <c r="M65"/>
  <c r="K66"/>
  <c r="L66"/>
  <c r="M66"/>
  <c r="L64"/>
  <c r="M64"/>
  <c r="K64"/>
  <c r="K69"/>
  <c r="L69"/>
  <c r="M69"/>
  <c r="K70"/>
  <c r="L70"/>
  <c r="M70"/>
  <c r="K71"/>
  <c r="L71"/>
  <c r="M71"/>
  <c r="K72"/>
  <c r="L72"/>
  <c r="M72"/>
  <c r="K73"/>
  <c r="L73"/>
  <c r="M73"/>
  <c r="K74"/>
  <c r="L74"/>
  <c r="M74"/>
  <c r="L68"/>
  <c r="M68"/>
  <c r="K68"/>
  <c r="L76"/>
  <c r="M76"/>
  <c r="K76"/>
  <c r="K79"/>
  <c r="L79"/>
  <c r="M79"/>
  <c r="K80"/>
  <c r="L80"/>
  <c r="M80"/>
  <c r="K81"/>
  <c r="L81"/>
  <c r="M81"/>
  <c r="M78"/>
  <c r="L78"/>
  <c r="K78"/>
  <c r="K84"/>
  <c r="L84"/>
  <c r="M84"/>
  <c r="K85"/>
  <c r="L85"/>
  <c r="M85"/>
  <c r="L83"/>
  <c r="M83"/>
  <c r="K83"/>
  <c r="K88"/>
  <c r="L88"/>
  <c r="M88"/>
  <c r="K89"/>
  <c r="L89"/>
  <c r="M89"/>
  <c r="K90"/>
  <c r="L90"/>
  <c r="M90"/>
  <c r="K91"/>
  <c r="L91"/>
  <c r="M91"/>
  <c r="K92"/>
  <c r="L92"/>
  <c r="M92"/>
  <c r="L87"/>
  <c r="M87"/>
  <c r="K87"/>
  <c r="F44"/>
  <c r="F45"/>
  <c r="J45"/>
  <c r="G46"/>
  <c r="H46"/>
  <c r="I46"/>
  <c r="K92" i="11"/>
  <c r="L92"/>
  <c r="M92"/>
  <c r="K93"/>
  <c r="L93"/>
  <c r="M93"/>
  <c r="K94"/>
  <c r="L94"/>
  <c r="M94"/>
  <c r="K95"/>
  <c r="L95"/>
  <c r="M95"/>
  <c r="K96"/>
  <c r="L96"/>
  <c r="M96"/>
  <c r="K97"/>
  <c r="L97"/>
  <c r="M97"/>
  <c r="K98"/>
  <c r="L98"/>
  <c r="M98"/>
  <c r="K99"/>
  <c r="L99"/>
  <c r="M99"/>
  <c r="L91"/>
  <c r="M91"/>
  <c r="K91"/>
  <c r="K87"/>
  <c r="L87"/>
  <c r="M87"/>
  <c r="K88"/>
  <c r="L88"/>
  <c r="M88"/>
  <c r="K89"/>
  <c r="L89"/>
  <c r="M89"/>
  <c r="L86"/>
  <c r="M86"/>
  <c r="K86"/>
  <c r="K82"/>
  <c r="L82"/>
  <c r="M82"/>
  <c r="K83"/>
  <c r="L83"/>
  <c r="M83"/>
  <c r="K84"/>
  <c r="L84"/>
  <c r="M84"/>
  <c r="L81"/>
  <c r="M81"/>
  <c r="K81"/>
  <c r="L79"/>
  <c r="M79"/>
  <c r="K79"/>
  <c r="K76"/>
  <c r="L76"/>
  <c r="M76"/>
  <c r="K77"/>
  <c r="L77"/>
  <c r="M77"/>
  <c r="L75"/>
  <c r="M75"/>
  <c r="K75"/>
  <c r="K71"/>
  <c r="L71"/>
  <c r="M71"/>
  <c r="K72"/>
  <c r="L72"/>
  <c r="M72"/>
  <c r="K73"/>
  <c r="L73"/>
  <c r="M73"/>
  <c r="L70"/>
  <c r="M70"/>
  <c r="K70"/>
  <c r="K66"/>
  <c r="L66"/>
  <c r="M66"/>
  <c r="K67"/>
  <c r="L67"/>
  <c r="M67"/>
  <c r="K68"/>
  <c r="L68"/>
  <c r="M68"/>
  <c r="L65"/>
  <c r="M65"/>
  <c r="K65"/>
  <c r="K62"/>
  <c r="L62"/>
  <c r="M62"/>
  <c r="K63"/>
  <c r="L63"/>
  <c r="M63"/>
  <c r="L61"/>
  <c r="M61"/>
  <c r="K61"/>
  <c r="K58"/>
  <c r="L58"/>
  <c r="M58"/>
  <c r="K59"/>
  <c r="L59"/>
  <c r="M59"/>
  <c r="L57"/>
  <c r="M57"/>
  <c r="K57"/>
  <c r="K53"/>
  <c r="L53"/>
  <c r="M53"/>
  <c r="K54"/>
  <c r="L54"/>
  <c r="M54"/>
  <c r="K55"/>
  <c r="L55"/>
  <c r="M55"/>
  <c r="L52"/>
  <c r="M52"/>
  <c r="K52"/>
  <c r="K50"/>
  <c r="L50"/>
  <c r="M50"/>
  <c r="L49"/>
  <c r="M49"/>
  <c r="K49"/>
  <c r="K44"/>
  <c r="L44"/>
  <c r="M44"/>
  <c r="K45"/>
  <c r="M45"/>
  <c r="K46"/>
  <c r="L46"/>
  <c r="M46"/>
  <c r="K47"/>
  <c r="L47"/>
  <c r="M47"/>
  <c r="M43"/>
  <c r="K43"/>
  <c r="K38"/>
  <c r="L38"/>
  <c r="M38"/>
  <c r="K39"/>
  <c r="L39"/>
  <c r="M39"/>
  <c r="K40"/>
  <c r="L40"/>
  <c r="M40"/>
  <c r="K41"/>
  <c r="L41"/>
  <c r="M41"/>
  <c r="L37"/>
  <c r="M37"/>
  <c r="K37"/>
  <c r="K35"/>
  <c r="L35"/>
  <c r="M35"/>
  <c r="L34"/>
  <c r="M34"/>
  <c r="K34"/>
  <c r="L32"/>
  <c r="M32"/>
  <c r="K32"/>
  <c r="K28"/>
  <c r="L28"/>
  <c r="M28"/>
  <c r="K29"/>
  <c r="L29"/>
  <c r="M29"/>
  <c r="K30"/>
  <c r="J30" s="1"/>
  <c r="L30"/>
  <c r="M30"/>
  <c r="L27"/>
  <c r="M27"/>
  <c r="K27"/>
  <c r="K24"/>
  <c r="L24"/>
  <c r="M24"/>
  <c r="K25"/>
  <c r="L25"/>
  <c r="M25"/>
  <c r="L23"/>
  <c r="M23"/>
  <c r="K23"/>
  <c r="J44" i="12" l="1"/>
  <c r="Q27" i="9"/>
  <c r="Q29"/>
  <c r="Q32"/>
  <c r="Q34"/>
  <c r="Q37"/>
  <c r="Q45"/>
  <c r="Q48"/>
  <c r="Q50"/>
  <c r="Q53"/>
  <c r="Q56"/>
  <c r="Q59"/>
  <c r="Q62"/>
  <c r="Q65"/>
  <c r="Q67"/>
  <c r="Q70"/>
  <c r="Q73"/>
  <c r="Q76"/>
  <c r="M46" i="12"/>
  <c r="Q30" i="9"/>
  <c r="K46" i="12"/>
  <c r="J92" l="1"/>
  <c r="F92"/>
  <c r="J91"/>
  <c r="F91"/>
  <c r="J90"/>
  <c r="F90"/>
  <c r="J89"/>
  <c r="F89"/>
  <c r="J88"/>
  <c r="F88"/>
  <c r="J87"/>
  <c r="F87"/>
  <c r="M86"/>
  <c r="L86"/>
  <c r="K86"/>
  <c r="I86"/>
  <c r="H86"/>
  <c r="G86"/>
  <c r="J85"/>
  <c r="F85"/>
  <c r="J84"/>
  <c r="F84"/>
  <c r="J83"/>
  <c r="F83"/>
  <c r="M82"/>
  <c r="L82"/>
  <c r="K82"/>
  <c r="I82"/>
  <c r="H82"/>
  <c r="G82"/>
  <c r="J81"/>
  <c r="F81"/>
  <c r="J80"/>
  <c r="F80"/>
  <c r="J79"/>
  <c r="F79"/>
  <c r="J78"/>
  <c r="F78"/>
  <c r="M77"/>
  <c r="L77"/>
  <c r="K77"/>
  <c r="I77"/>
  <c r="H77"/>
  <c r="G77"/>
  <c r="J76"/>
  <c r="F76"/>
  <c r="M75"/>
  <c r="L75"/>
  <c r="K75"/>
  <c r="I75"/>
  <c r="H75"/>
  <c r="G75"/>
  <c r="J74"/>
  <c r="F74"/>
  <c r="J73"/>
  <c r="F73"/>
  <c r="J72"/>
  <c r="F72"/>
  <c r="J71"/>
  <c r="F71"/>
  <c r="J70"/>
  <c r="F70"/>
  <c r="J69"/>
  <c r="F69"/>
  <c r="J68"/>
  <c r="F68"/>
  <c r="M67"/>
  <c r="L67"/>
  <c r="K67"/>
  <c r="I67"/>
  <c r="H67"/>
  <c r="G67"/>
  <c r="J66"/>
  <c r="F66"/>
  <c r="J65"/>
  <c r="F65"/>
  <c r="J64"/>
  <c r="F64"/>
  <c r="M63"/>
  <c r="L63"/>
  <c r="K63"/>
  <c r="I63"/>
  <c r="H63"/>
  <c r="G63"/>
  <c r="J62"/>
  <c r="F62"/>
  <c r="J61"/>
  <c r="F61"/>
  <c r="J60"/>
  <c r="F60"/>
  <c r="J59"/>
  <c r="F59"/>
  <c r="J58"/>
  <c r="F58"/>
  <c r="M57"/>
  <c r="L57"/>
  <c r="K57"/>
  <c r="I57"/>
  <c r="H57"/>
  <c r="G57"/>
  <c r="J56"/>
  <c r="F56"/>
  <c r="J55"/>
  <c r="F55"/>
  <c r="M54"/>
  <c r="L54"/>
  <c r="K54"/>
  <c r="I54"/>
  <c r="H54"/>
  <c r="G54"/>
  <c r="J53"/>
  <c r="F53"/>
  <c r="J52"/>
  <c r="F52"/>
  <c r="J51"/>
  <c r="F51"/>
  <c r="M50"/>
  <c r="L50"/>
  <c r="K50"/>
  <c r="I50"/>
  <c r="H50"/>
  <c r="G50"/>
  <c r="J49"/>
  <c r="F49"/>
  <c r="J48"/>
  <c r="F48"/>
  <c r="J47"/>
  <c r="F47"/>
  <c r="M43"/>
  <c r="L43"/>
  <c r="K43"/>
  <c r="I43"/>
  <c r="H43"/>
  <c r="G43"/>
  <c r="H42"/>
  <c r="J41"/>
  <c r="F41"/>
  <c r="J40"/>
  <c r="F40"/>
  <c r="M39"/>
  <c r="K39"/>
  <c r="I39"/>
  <c r="G39"/>
  <c r="J38"/>
  <c r="F38"/>
  <c r="J37"/>
  <c r="F37"/>
  <c r="J36"/>
  <c r="F36"/>
  <c r="M35"/>
  <c r="L35"/>
  <c r="K35"/>
  <c r="I35"/>
  <c r="H35"/>
  <c r="G35"/>
  <c r="J34"/>
  <c r="F34"/>
  <c r="M33"/>
  <c r="L33"/>
  <c r="K33"/>
  <c r="I33"/>
  <c r="H33"/>
  <c r="G33"/>
  <c r="J32"/>
  <c r="F32"/>
  <c r="J31"/>
  <c r="F31"/>
  <c r="M30"/>
  <c r="L30"/>
  <c r="K30"/>
  <c r="I30"/>
  <c r="H30"/>
  <c r="G30"/>
  <c r="J29"/>
  <c r="F29"/>
  <c r="J28"/>
  <c r="F28"/>
  <c r="M27"/>
  <c r="L27"/>
  <c r="K27"/>
  <c r="I27"/>
  <c r="H27"/>
  <c r="G27"/>
  <c r="J26"/>
  <c r="F26"/>
  <c r="J25"/>
  <c r="F25"/>
  <c r="J24"/>
  <c r="F24"/>
  <c r="J23"/>
  <c r="F23"/>
  <c r="M22"/>
  <c r="L22"/>
  <c r="K22"/>
  <c r="I22"/>
  <c r="H22"/>
  <c r="G22"/>
  <c r="J18"/>
  <c r="J17" s="1"/>
  <c r="F18"/>
  <c r="F17" s="1"/>
  <c r="M17"/>
  <c r="L17"/>
  <c r="K17"/>
  <c r="I17"/>
  <c r="H17"/>
  <c r="G17"/>
  <c r="J16"/>
  <c r="J15" s="1"/>
  <c r="F16"/>
  <c r="F15" s="1"/>
  <c r="M15"/>
  <c r="L15"/>
  <c r="K15"/>
  <c r="I15"/>
  <c r="H15"/>
  <c r="G15"/>
  <c r="J14"/>
  <c r="F14"/>
  <c r="M13"/>
  <c r="L13"/>
  <c r="K13"/>
  <c r="H13"/>
  <c r="G13"/>
  <c r="J12"/>
  <c r="F12"/>
  <c r="J11"/>
  <c r="F11"/>
  <c r="M10"/>
  <c r="L10"/>
  <c r="K10"/>
  <c r="H10"/>
  <c r="G10"/>
  <c r="J9"/>
  <c r="J8" s="1"/>
  <c r="F9"/>
  <c r="M8"/>
  <c r="L8"/>
  <c r="K8"/>
  <c r="H8"/>
  <c r="G8"/>
  <c r="J99" i="11"/>
  <c r="F99"/>
  <c r="J98"/>
  <c r="F98"/>
  <c r="J97"/>
  <c r="F97"/>
  <c r="J96"/>
  <c r="F96"/>
  <c r="J95"/>
  <c r="F95"/>
  <c r="J94"/>
  <c r="F94"/>
  <c r="J93"/>
  <c r="F93"/>
  <c r="J92"/>
  <c r="F92"/>
  <c r="J91"/>
  <c r="F91"/>
  <c r="M90"/>
  <c r="L90"/>
  <c r="K90"/>
  <c r="I90"/>
  <c r="H90"/>
  <c r="G90"/>
  <c r="J89"/>
  <c r="F89"/>
  <c r="J88"/>
  <c r="F88"/>
  <c r="J87"/>
  <c r="F87"/>
  <c r="J86"/>
  <c r="F86"/>
  <c r="M85"/>
  <c r="L85"/>
  <c r="K85"/>
  <c r="I85"/>
  <c r="H85"/>
  <c r="G85"/>
  <c r="J84"/>
  <c r="F84"/>
  <c r="J83"/>
  <c r="F83"/>
  <c r="J82"/>
  <c r="F82"/>
  <c r="J81"/>
  <c r="F81"/>
  <c r="M80"/>
  <c r="L80"/>
  <c r="K80"/>
  <c r="I80"/>
  <c r="H80"/>
  <c r="G80"/>
  <c r="J79"/>
  <c r="F79"/>
  <c r="M78"/>
  <c r="L78"/>
  <c r="K78"/>
  <c r="I78"/>
  <c r="H78"/>
  <c r="G78"/>
  <c r="J77"/>
  <c r="F77"/>
  <c r="J76"/>
  <c r="F76"/>
  <c r="J75"/>
  <c r="F75"/>
  <c r="M74"/>
  <c r="L74"/>
  <c r="K74"/>
  <c r="I74"/>
  <c r="H74"/>
  <c r="G74"/>
  <c r="J73"/>
  <c r="F73"/>
  <c r="J72"/>
  <c r="F72"/>
  <c r="J71"/>
  <c r="F71"/>
  <c r="J70"/>
  <c r="F70"/>
  <c r="M69"/>
  <c r="L69"/>
  <c r="K69"/>
  <c r="I69"/>
  <c r="H69"/>
  <c r="G69"/>
  <c r="J68"/>
  <c r="F68"/>
  <c r="J67"/>
  <c r="F67"/>
  <c r="J66"/>
  <c r="F66"/>
  <c r="J65"/>
  <c r="F65"/>
  <c r="M64"/>
  <c r="L64"/>
  <c r="K64"/>
  <c r="I64"/>
  <c r="H64"/>
  <c r="G64"/>
  <c r="J63"/>
  <c r="F63"/>
  <c r="J62"/>
  <c r="F62"/>
  <c r="J61"/>
  <c r="F61"/>
  <c r="M60"/>
  <c r="L60"/>
  <c r="K60"/>
  <c r="I60"/>
  <c r="H60"/>
  <c r="G60"/>
  <c r="J59"/>
  <c r="F59"/>
  <c r="J58"/>
  <c r="F58"/>
  <c r="J57"/>
  <c r="F57"/>
  <c r="M56"/>
  <c r="L56"/>
  <c r="K56"/>
  <c r="I56"/>
  <c r="H56"/>
  <c r="G56"/>
  <c r="J55"/>
  <c r="F55"/>
  <c r="J54"/>
  <c r="F54"/>
  <c r="J53"/>
  <c r="F53"/>
  <c r="J52"/>
  <c r="F52"/>
  <c r="M51"/>
  <c r="L51"/>
  <c r="K51"/>
  <c r="I51"/>
  <c r="H51"/>
  <c r="G51"/>
  <c r="J50"/>
  <c r="F50"/>
  <c r="J49"/>
  <c r="F49"/>
  <c r="M48"/>
  <c r="L48"/>
  <c r="K48"/>
  <c r="I48"/>
  <c r="H48"/>
  <c r="G48"/>
  <c r="J47"/>
  <c r="F47"/>
  <c r="J46"/>
  <c r="F46"/>
  <c r="H45"/>
  <c r="J44"/>
  <c r="F44"/>
  <c r="H43"/>
  <c r="M42"/>
  <c r="K42"/>
  <c r="I42"/>
  <c r="G42"/>
  <c r="J41"/>
  <c r="F41"/>
  <c r="J40"/>
  <c r="F40"/>
  <c r="J39"/>
  <c r="F39"/>
  <c r="J38"/>
  <c r="F38"/>
  <c r="J37"/>
  <c r="F37"/>
  <c r="M36"/>
  <c r="L36"/>
  <c r="K36"/>
  <c r="I36"/>
  <c r="H36"/>
  <c r="G36"/>
  <c r="J35"/>
  <c r="F35"/>
  <c r="J34"/>
  <c r="F34"/>
  <c r="M33"/>
  <c r="L33"/>
  <c r="K33"/>
  <c r="I33"/>
  <c r="H33"/>
  <c r="G33"/>
  <c r="J32"/>
  <c r="F32"/>
  <c r="M31"/>
  <c r="L31"/>
  <c r="K31"/>
  <c r="I31"/>
  <c r="H31"/>
  <c r="G31"/>
  <c r="F30"/>
  <c r="J29"/>
  <c r="F29"/>
  <c r="J28"/>
  <c r="F28"/>
  <c r="J27"/>
  <c r="F27"/>
  <c r="M26"/>
  <c r="L26"/>
  <c r="K26"/>
  <c r="I26"/>
  <c r="H26"/>
  <c r="G26"/>
  <c r="J25"/>
  <c r="F25"/>
  <c r="J24"/>
  <c r="F24"/>
  <c r="J23"/>
  <c r="F23"/>
  <c r="M22"/>
  <c r="L22"/>
  <c r="K22"/>
  <c r="I22"/>
  <c r="H22"/>
  <c r="G22"/>
  <c r="J18"/>
  <c r="J17" s="1"/>
  <c r="F18"/>
  <c r="F17" s="1"/>
  <c r="M17"/>
  <c r="L17"/>
  <c r="K17"/>
  <c r="I17"/>
  <c r="H17"/>
  <c r="G17"/>
  <c r="J16"/>
  <c r="J15" s="1"/>
  <c r="F16"/>
  <c r="F15" s="1"/>
  <c r="M15"/>
  <c r="L15"/>
  <c r="K15"/>
  <c r="I15"/>
  <c r="H15"/>
  <c r="G15"/>
  <c r="J14"/>
  <c r="F14"/>
  <c r="M13"/>
  <c r="L13"/>
  <c r="K13"/>
  <c r="H13"/>
  <c r="G13"/>
  <c r="J12"/>
  <c r="F12"/>
  <c r="J11"/>
  <c r="F11"/>
  <c r="M10"/>
  <c r="L10"/>
  <c r="K10"/>
  <c r="H10"/>
  <c r="G10"/>
  <c r="J9"/>
  <c r="J8" s="1"/>
  <c r="F9"/>
  <c r="M8"/>
  <c r="L8"/>
  <c r="K8"/>
  <c r="H8"/>
  <c r="G8"/>
  <c r="J85" i="9"/>
  <c r="F85"/>
  <c r="J84"/>
  <c r="F84"/>
  <c r="Q84" s="1"/>
  <c r="J83"/>
  <c r="F83"/>
  <c r="J82"/>
  <c r="F82"/>
  <c r="Q82" s="1"/>
  <c r="J81"/>
  <c r="F81"/>
  <c r="J80"/>
  <c r="F80"/>
  <c r="Q80" s="1"/>
  <c r="L79"/>
  <c r="K79"/>
  <c r="I79"/>
  <c r="H79"/>
  <c r="G79"/>
  <c r="L77"/>
  <c r="K77"/>
  <c r="I77"/>
  <c r="H77"/>
  <c r="S77" s="1"/>
  <c r="G77"/>
  <c r="R77" s="1"/>
  <c r="L74"/>
  <c r="K74"/>
  <c r="I74"/>
  <c r="H74"/>
  <c r="S74" s="1"/>
  <c r="G74"/>
  <c r="L72"/>
  <c r="K72"/>
  <c r="I72"/>
  <c r="H72"/>
  <c r="G72"/>
  <c r="L68"/>
  <c r="K68"/>
  <c r="I68"/>
  <c r="H68"/>
  <c r="G68"/>
  <c r="L63"/>
  <c r="K63"/>
  <c r="I63"/>
  <c r="H63"/>
  <c r="G63"/>
  <c r="R63" s="1"/>
  <c r="L60"/>
  <c r="K60"/>
  <c r="I60"/>
  <c r="H60"/>
  <c r="S60" s="1"/>
  <c r="G60"/>
  <c r="L58"/>
  <c r="K58"/>
  <c r="I58"/>
  <c r="H58"/>
  <c r="G58"/>
  <c r="L54"/>
  <c r="K54"/>
  <c r="I54"/>
  <c r="H54"/>
  <c r="G54"/>
  <c r="L51"/>
  <c r="R113" i="1" s="1"/>
  <c r="K51" i="9"/>
  <c r="Q113" i="1" s="1"/>
  <c r="I51" i="9"/>
  <c r="H51"/>
  <c r="G51"/>
  <c r="L47"/>
  <c r="R100" i="1" s="1"/>
  <c r="K47" i="9"/>
  <c r="Q100" i="1" s="1"/>
  <c r="I47" i="9"/>
  <c r="H47"/>
  <c r="G47"/>
  <c r="L43"/>
  <c r="K43"/>
  <c r="I43"/>
  <c r="G43"/>
  <c r="L40"/>
  <c r="K40"/>
  <c r="I40"/>
  <c r="H40"/>
  <c r="G40"/>
  <c r="L36"/>
  <c r="K36"/>
  <c r="I36"/>
  <c r="H36"/>
  <c r="G36"/>
  <c r="L31"/>
  <c r="K31"/>
  <c r="I31"/>
  <c r="H31"/>
  <c r="G31"/>
  <c r="R31" s="1"/>
  <c r="L26"/>
  <c r="K26"/>
  <c r="I26"/>
  <c r="H26"/>
  <c r="S26" s="1"/>
  <c r="G26"/>
  <c r="M22"/>
  <c r="L22"/>
  <c r="K22"/>
  <c r="I22"/>
  <c r="H22"/>
  <c r="G22"/>
  <c r="J18"/>
  <c r="J17" s="1"/>
  <c r="F18"/>
  <c r="F17" s="1"/>
  <c r="M17"/>
  <c r="L17"/>
  <c r="K17"/>
  <c r="I17"/>
  <c r="H17"/>
  <c r="G17"/>
  <c r="J16"/>
  <c r="J15" s="1"/>
  <c r="F16"/>
  <c r="F15" s="1"/>
  <c r="M15"/>
  <c r="L15"/>
  <c r="K15"/>
  <c r="I15"/>
  <c r="I6" s="1"/>
  <c r="H15"/>
  <c r="G15"/>
  <c r="J14"/>
  <c r="F14"/>
  <c r="M13"/>
  <c r="L13"/>
  <c r="K13"/>
  <c r="H13"/>
  <c r="G13"/>
  <c r="J12"/>
  <c r="F12"/>
  <c r="J11"/>
  <c r="F11"/>
  <c r="M10"/>
  <c r="L10"/>
  <c r="K10"/>
  <c r="H10"/>
  <c r="G10"/>
  <c r="J9"/>
  <c r="J8" s="1"/>
  <c r="F9"/>
  <c r="M8"/>
  <c r="L8"/>
  <c r="K8"/>
  <c r="H8"/>
  <c r="G8"/>
  <c r="G239" i="1"/>
  <c r="G238"/>
  <c r="G24"/>
  <c r="K238"/>
  <c r="G25"/>
  <c r="G243"/>
  <c r="G242"/>
  <c r="E23" i="7"/>
  <c r="E73"/>
  <c r="G45"/>
  <c r="C45" s="1"/>
  <c r="E52"/>
  <c r="E53"/>
  <c r="E56"/>
  <c r="E55"/>
  <c r="E54"/>
  <c r="E51"/>
  <c r="E50"/>
  <c r="D55"/>
  <c r="E40"/>
  <c r="E42"/>
  <c r="E41"/>
  <c r="R60" i="1" l="1"/>
  <c r="Q60"/>
  <c r="Q51"/>
  <c r="R51"/>
  <c r="R223"/>
  <c r="Q204"/>
  <c r="R237"/>
  <c r="R143"/>
  <c r="R204"/>
  <c r="Q209"/>
  <c r="R209"/>
  <c r="R169"/>
  <c r="Q169"/>
  <c r="Q153"/>
  <c r="R153"/>
  <c r="Q143"/>
  <c r="Q128"/>
  <c r="R128"/>
  <c r="Q84"/>
  <c r="R69"/>
  <c r="R37"/>
  <c r="S31" i="9"/>
  <c r="S22"/>
  <c r="S36"/>
  <c r="S54"/>
  <c r="R58"/>
  <c r="R72"/>
  <c r="R36"/>
  <c r="R54"/>
  <c r="S63"/>
  <c r="R79"/>
  <c r="S40"/>
  <c r="R43"/>
  <c r="S58"/>
  <c r="R60"/>
  <c r="S72"/>
  <c r="R74"/>
  <c r="Q223" i="1"/>
  <c r="Q237"/>
  <c r="Q81" i="9"/>
  <c r="Q83"/>
  <c r="Q85"/>
  <c r="S79"/>
  <c r="F43" i="11"/>
  <c r="L43"/>
  <c r="F45"/>
  <c r="L45"/>
  <c r="J45" s="1"/>
  <c r="F42" i="12"/>
  <c r="L42"/>
  <c r="Q37" i="1"/>
  <c r="R26" i="9"/>
  <c r="Q69" i="1"/>
  <c r="R40" i="9"/>
  <c r="R22"/>
  <c r="F67" i="12"/>
  <c r="F46"/>
  <c r="J46"/>
  <c r="F77"/>
  <c r="F82"/>
  <c r="J82"/>
  <c r="J86"/>
  <c r="J67"/>
  <c r="J75"/>
  <c r="M7"/>
  <c r="M6" s="1"/>
  <c r="G21"/>
  <c r="G20" s="1"/>
  <c r="G19" s="1"/>
  <c r="F27"/>
  <c r="F35"/>
  <c r="F43"/>
  <c r="F50"/>
  <c r="F63"/>
  <c r="K7"/>
  <c r="K6" s="1"/>
  <c r="F22"/>
  <c r="J54"/>
  <c r="J22"/>
  <c r="F54"/>
  <c r="F57"/>
  <c r="J63"/>
  <c r="H7"/>
  <c r="H6" s="1"/>
  <c r="F30"/>
  <c r="J10"/>
  <c r="J7" s="1"/>
  <c r="K21"/>
  <c r="K20" s="1"/>
  <c r="K19" s="1"/>
  <c r="J30"/>
  <c r="J35"/>
  <c r="J43"/>
  <c r="J50"/>
  <c r="I8"/>
  <c r="J13"/>
  <c r="I6"/>
  <c r="F8"/>
  <c r="L7"/>
  <c r="L6" s="1"/>
  <c r="M21"/>
  <c r="M20" s="1"/>
  <c r="M19" s="1"/>
  <c r="J27"/>
  <c r="F33"/>
  <c r="J57"/>
  <c r="J77"/>
  <c r="F13"/>
  <c r="J33"/>
  <c r="F39"/>
  <c r="F75"/>
  <c r="F86"/>
  <c r="F10"/>
  <c r="I21"/>
  <c r="I20" s="1"/>
  <c r="I19" s="1"/>
  <c r="J69" i="11"/>
  <c r="I6"/>
  <c r="J33"/>
  <c r="H7"/>
  <c r="H6" s="1"/>
  <c r="G7"/>
  <c r="G6" s="1"/>
  <c r="F69"/>
  <c r="F74"/>
  <c r="J48"/>
  <c r="J56"/>
  <c r="J74"/>
  <c r="J78"/>
  <c r="J22"/>
  <c r="J26"/>
  <c r="F31"/>
  <c r="F36"/>
  <c r="F51"/>
  <c r="F60"/>
  <c r="F64"/>
  <c r="F85"/>
  <c r="J51"/>
  <c r="J60"/>
  <c r="J64"/>
  <c r="J80"/>
  <c r="J85"/>
  <c r="J90"/>
  <c r="F26"/>
  <c r="J10"/>
  <c r="J7" s="1"/>
  <c r="M21"/>
  <c r="M20" s="1"/>
  <c r="M19" s="1"/>
  <c r="L7"/>
  <c r="L6" s="1"/>
  <c r="J13"/>
  <c r="F48"/>
  <c r="F56"/>
  <c r="F78"/>
  <c r="I8"/>
  <c r="F8"/>
  <c r="K7"/>
  <c r="K6" s="1"/>
  <c r="F10"/>
  <c r="I21"/>
  <c r="I20" s="1"/>
  <c r="I19" s="1"/>
  <c r="F33"/>
  <c r="F90"/>
  <c r="F42"/>
  <c r="F13"/>
  <c r="G21"/>
  <c r="G20" s="1"/>
  <c r="G19" s="1"/>
  <c r="M7"/>
  <c r="M6" s="1"/>
  <c r="F22"/>
  <c r="K21"/>
  <c r="K20" s="1"/>
  <c r="K19" s="1"/>
  <c r="J31"/>
  <c r="J36"/>
  <c r="F80"/>
  <c r="F47" i="9"/>
  <c r="F54"/>
  <c r="M21"/>
  <c r="M20" s="1"/>
  <c r="M19" s="1"/>
  <c r="F77"/>
  <c r="K21"/>
  <c r="J22"/>
  <c r="J36"/>
  <c r="F31"/>
  <c r="J47"/>
  <c r="J54"/>
  <c r="F63"/>
  <c r="F68"/>
  <c r="F74"/>
  <c r="J77"/>
  <c r="J79"/>
  <c r="F36"/>
  <c r="I21"/>
  <c r="I20" s="1"/>
  <c r="I19" s="1"/>
  <c r="G21"/>
  <c r="G20" s="1"/>
  <c r="G19" s="1"/>
  <c r="L21"/>
  <c r="F22"/>
  <c r="J40"/>
  <c r="H43"/>
  <c r="J51"/>
  <c r="J58"/>
  <c r="J68"/>
  <c r="J72"/>
  <c r="J31"/>
  <c r="F40"/>
  <c r="J43"/>
  <c r="F51"/>
  <c r="F58"/>
  <c r="Q58" s="1"/>
  <c r="F60"/>
  <c r="J63"/>
  <c r="J10"/>
  <c r="J7" s="1"/>
  <c r="G7"/>
  <c r="G6" s="1"/>
  <c r="M7"/>
  <c r="M6" s="1"/>
  <c r="F13"/>
  <c r="K7"/>
  <c r="K6" s="1"/>
  <c r="J26"/>
  <c r="F26"/>
  <c r="H7"/>
  <c r="H6" s="1"/>
  <c r="J13"/>
  <c r="F10"/>
  <c r="L7"/>
  <c r="L6" s="1"/>
  <c r="F43"/>
  <c r="Q43" s="1"/>
  <c r="F72"/>
  <c r="Q72" s="1"/>
  <c r="F79"/>
  <c r="Q79" s="1"/>
  <c r="J60"/>
  <c r="J74"/>
  <c r="H39" i="12"/>
  <c r="H21" s="1"/>
  <c r="H20" s="1"/>
  <c r="H19" s="1"/>
  <c r="G7"/>
  <c r="G6" s="1"/>
  <c r="H42" i="11"/>
  <c r="H21" s="1"/>
  <c r="H20" s="1"/>
  <c r="H19" s="1"/>
  <c r="I8" i="9"/>
  <c r="F8"/>
  <c r="G61" i="1"/>
  <c r="K61"/>
  <c r="G26"/>
  <c r="G55"/>
  <c r="K115"/>
  <c r="K114"/>
  <c r="G114"/>
  <c r="G64"/>
  <c r="K63"/>
  <c r="G63"/>
  <c r="G62"/>
  <c r="H23"/>
  <c r="H37"/>
  <c r="G255"/>
  <c r="K312"/>
  <c r="G312"/>
  <c r="K311"/>
  <c r="G311"/>
  <c r="K310"/>
  <c r="G310"/>
  <c r="K309"/>
  <c r="G309"/>
  <c r="K308"/>
  <c r="G308"/>
  <c r="K307"/>
  <c r="G307"/>
  <c r="K306"/>
  <c r="G306"/>
  <c r="K305"/>
  <c r="G305"/>
  <c r="N304"/>
  <c r="M304"/>
  <c r="L304"/>
  <c r="J304"/>
  <c r="I304"/>
  <c r="H304"/>
  <c r="K303"/>
  <c r="K302" s="1"/>
  <c r="G303"/>
  <c r="G302" s="1"/>
  <c r="N302"/>
  <c r="M302"/>
  <c r="L302"/>
  <c r="J302"/>
  <c r="I302"/>
  <c r="H302"/>
  <c r="K301"/>
  <c r="G301"/>
  <c r="K300"/>
  <c r="G300"/>
  <c r="K299"/>
  <c r="I299"/>
  <c r="I296" s="1"/>
  <c r="H299"/>
  <c r="H296" s="1"/>
  <c r="K298"/>
  <c r="G298"/>
  <c r="K297"/>
  <c r="G297"/>
  <c r="N296"/>
  <c r="M296"/>
  <c r="L296"/>
  <c r="J296"/>
  <c r="G295"/>
  <c r="K294"/>
  <c r="K293" s="1"/>
  <c r="G294"/>
  <c r="N293"/>
  <c r="M293"/>
  <c r="L293"/>
  <c r="J293"/>
  <c r="I293"/>
  <c r="H293"/>
  <c r="K292"/>
  <c r="G292"/>
  <c r="G291"/>
  <c r="K290"/>
  <c r="G290"/>
  <c r="K289"/>
  <c r="G289"/>
  <c r="K288"/>
  <c r="G288"/>
  <c r="K287"/>
  <c r="K286"/>
  <c r="G286"/>
  <c r="K285"/>
  <c r="K284"/>
  <c r="G284"/>
  <c r="G282"/>
  <c r="K281"/>
  <c r="G281"/>
  <c r="G279"/>
  <c r="K278"/>
  <c r="G278"/>
  <c r="N276"/>
  <c r="M276"/>
  <c r="L276"/>
  <c r="J276"/>
  <c r="I276"/>
  <c r="H276"/>
  <c r="G275"/>
  <c r="G274" s="1"/>
  <c r="O274"/>
  <c r="N274"/>
  <c r="M274"/>
  <c r="L274"/>
  <c r="K274"/>
  <c r="J274"/>
  <c r="I274"/>
  <c r="H274"/>
  <c r="I273"/>
  <c r="I270" s="1"/>
  <c r="H273"/>
  <c r="H270" s="1"/>
  <c r="G272"/>
  <c r="K271"/>
  <c r="K270" s="1"/>
  <c r="G271"/>
  <c r="O270"/>
  <c r="N270"/>
  <c r="M270"/>
  <c r="L270"/>
  <c r="J270"/>
  <c r="N18"/>
  <c r="M18"/>
  <c r="L18"/>
  <c r="J18"/>
  <c r="I18"/>
  <c r="H18"/>
  <c r="K17"/>
  <c r="K16" s="1"/>
  <c r="G17"/>
  <c r="N16"/>
  <c r="M16"/>
  <c r="L16"/>
  <c r="J16"/>
  <c r="J7" s="1"/>
  <c r="I16"/>
  <c r="H16"/>
  <c r="G16"/>
  <c r="K15"/>
  <c r="G15"/>
  <c r="N14"/>
  <c r="M14"/>
  <c r="L14"/>
  <c r="I14"/>
  <c r="G14" s="1"/>
  <c r="H14"/>
  <c r="K13"/>
  <c r="G13"/>
  <c r="K12"/>
  <c r="G12"/>
  <c r="N11"/>
  <c r="M11"/>
  <c r="L11"/>
  <c r="I11"/>
  <c r="H11"/>
  <c r="K10"/>
  <c r="G10"/>
  <c r="N9"/>
  <c r="M9"/>
  <c r="M8" s="1"/>
  <c r="M7" s="1"/>
  <c r="L9"/>
  <c r="I9"/>
  <c r="I8" s="1"/>
  <c r="I7" s="1"/>
  <c r="H9"/>
  <c r="P204" l="1"/>
  <c r="P113"/>
  <c r="P237"/>
  <c r="P209"/>
  <c r="P100"/>
  <c r="P223"/>
  <c r="P128"/>
  <c r="P169"/>
  <c r="P51"/>
  <c r="R5" i="9"/>
  <c r="H21"/>
  <c r="S43"/>
  <c r="S21" s="1"/>
  <c r="Q54"/>
  <c r="L39" i="12"/>
  <c r="L21" s="1"/>
  <c r="L20" s="1"/>
  <c r="L19" s="1"/>
  <c r="J42"/>
  <c r="J39" s="1"/>
  <c r="L42" i="11"/>
  <c r="L21" s="1"/>
  <c r="L20" s="1"/>
  <c r="L19" s="1"/>
  <c r="J43"/>
  <c r="J42" s="1"/>
  <c r="Q74" i="9"/>
  <c r="P153" i="1"/>
  <c r="Q60" i="9"/>
  <c r="P143" i="1"/>
  <c r="Q31" i="9"/>
  <c r="Q77"/>
  <c r="Q63"/>
  <c r="P37" i="1"/>
  <c r="Q26" i="9"/>
  <c r="R21"/>
  <c r="P69" i="1"/>
  <c r="Q40" i="9"/>
  <c r="P60" i="1"/>
  <c r="Q36" i="9"/>
  <c r="F21"/>
  <c r="F20" s="1"/>
  <c r="F19" s="1"/>
  <c r="Q22"/>
  <c r="Q21" s="1"/>
  <c r="L20"/>
  <c r="L19" s="1"/>
  <c r="K20"/>
  <c r="K19" s="1"/>
  <c r="V23"/>
  <c r="J6" i="12"/>
  <c r="F21"/>
  <c r="F20" s="1"/>
  <c r="F19" s="1"/>
  <c r="J21"/>
  <c r="J20" s="1"/>
  <c r="J19" s="1"/>
  <c r="F7"/>
  <c r="F6" s="1"/>
  <c r="J6" i="11"/>
  <c r="J21"/>
  <c r="J20" s="1"/>
  <c r="J19" s="1"/>
  <c r="F21"/>
  <c r="F20" s="1"/>
  <c r="F19" s="1"/>
  <c r="F7"/>
  <c r="F6" s="1"/>
  <c r="J21" i="9"/>
  <c r="J6"/>
  <c r="F7"/>
  <c r="F6" s="1"/>
  <c r="H8" i="1"/>
  <c r="H7" s="1"/>
  <c r="N8"/>
  <c r="N7" s="1"/>
  <c r="K11"/>
  <c r="L8"/>
  <c r="L7" s="1"/>
  <c r="G293"/>
  <c r="K276"/>
  <c r="G273"/>
  <c r="G270" s="1"/>
  <c r="G304"/>
  <c r="K14"/>
  <c r="G296"/>
  <c r="G11"/>
  <c r="G276"/>
  <c r="K296"/>
  <c r="K9"/>
  <c r="G299"/>
  <c r="K304"/>
  <c r="G9"/>
  <c r="P84" l="1"/>
  <c r="R84"/>
  <c r="G8"/>
  <c r="H20" i="9"/>
  <c r="H19" s="1"/>
  <c r="S5"/>
  <c r="Q5"/>
  <c r="Q87"/>
  <c r="J20"/>
  <c r="J19" s="1"/>
  <c r="J9" i="1"/>
  <c r="K8"/>
  <c r="E15" i="7"/>
  <c r="E12"/>
  <c r="E13"/>
  <c r="E14"/>
  <c r="E16"/>
  <c r="E17"/>
  <c r="E18"/>
  <c r="E19"/>
  <c r="E20"/>
  <c r="E21"/>
  <c r="L113" i="1"/>
  <c r="U23" i="9" l="1"/>
  <c r="W23"/>
  <c r="E30" i="7"/>
  <c r="E24"/>
  <c r="E38"/>
  <c r="E31"/>
  <c r="E58"/>
  <c r="K243" i="1"/>
  <c r="I11" i="7"/>
  <c r="J11"/>
  <c r="G12"/>
  <c r="F48" l="1"/>
  <c r="F44"/>
  <c r="D47"/>
  <c r="G77"/>
  <c r="F77"/>
  <c r="E77"/>
  <c r="D77"/>
  <c r="G76"/>
  <c r="F76"/>
  <c r="E76"/>
  <c r="D76"/>
  <c r="C76"/>
  <c r="R75"/>
  <c r="Q75"/>
  <c r="P75"/>
  <c r="O75"/>
  <c r="N75"/>
  <c r="M75"/>
  <c r="L75"/>
  <c r="K75"/>
  <c r="J75"/>
  <c r="I75"/>
  <c r="H75"/>
  <c r="G74"/>
  <c r="F74"/>
  <c r="E74"/>
  <c r="E72" s="1"/>
  <c r="D74"/>
  <c r="G73"/>
  <c r="C73" s="1"/>
  <c r="F73"/>
  <c r="D73"/>
  <c r="R72"/>
  <c r="Q72"/>
  <c r="P72"/>
  <c r="O72"/>
  <c r="N72"/>
  <c r="M72"/>
  <c r="L72"/>
  <c r="K72"/>
  <c r="J72"/>
  <c r="I72"/>
  <c r="H72"/>
  <c r="F72"/>
  <c r="G71"/>
  <c r="F71"/>
  <c r="E71"/>
  <c r="D71"/>
  <c r="C71"/>
  <c r="G70"/>
  <c r="F70"/>
  <c r="F69" s="1"/>
  <c r="E70"/>
  <c r="D70"/>
  <c r="C70"/>
  <c r="R69"/>
  <c r="Q69"/>
  <c r="P69"/>
  <c r="O69"/>
  <c r="N69"/>
  <c r="M69"/>
  <c r="L69"/>
  <c r="K69"/>
  <c r="J69"/>
  <c r="I69"/>
  <c r="H69"/>
  <c r="D69"/>
  <c r="G68"/>
  <c r="F68"/>
  <c r="E68"/>
  <c r="D68"/>
  <c r="C68"/>
  <c r="R67"/>
  <c r="Q67"/>
  <c r="P67"/>
  <c r="O67"/>
  <c r="N67"/>
  <c r="M67"/>
  <c r="L67"/>
  <c r="K67"/>
  <c r="J67"/>
  <c r="I67"/>
  <c r="H67"/>
  <c r="G67"/>
  <c r="F67"/>
  <c r="E67"/>
  <c r="D67"/>
  <c r="C67"/>
  <c r="G66"/>
  <c r="F66"/>
  <c r="E66"/>
  <c r="D66"/>
  <c r="D64" s="1"/>
  <c r="C66"/>
  <c r="G65"/>
  <c r="F65"/>
  <c r="E65"/>
  <c r="E64" s="1"/>
  <c r="D65"/>
  <c r="C65"/>
  <c r="R64"/>
  <c r="Q64"/>
  <c r="P64"/>
  <c r="O64"/>
  <c r="N64"/>
  <c r="M64"/>
  <c r="L64"/>
  <c r="K64"/>
  <c r="J64"/>
  <c r="I64"/>
  <c r="H64"/>
  <c r="G64"/>
  <c r="C64"/>
  <c r="G63"/>
  <c r="F63"/>
  <c r="E63"/>
  <c r="D63"/>
  <c r="D61" s="1"/>
  <c r="C63"/>
  <c r="G62"/>
  <c r="F62"/>
  <c r="E62"/>
  <c r="E61" s="1"/>
  <c r="D62"/>
  <c r="C62"/>
  <c r="R61"/>
  <c r="Q61"/>
  <c r="P61"/>
  <c r="O61"/>
  <c r="N61"/>
  <c r="M61"/>
  <c r="L61"/>
  <c r="K61"/>
  <c r="J61"/>
  <c r="I61"/>
  <c r="H61"/>
  <c r="G61"/>
  <c r="C61"/>
  <c r="G60"/>
  <c r="C60" s="1"/>
  <c r="F60"/>
  <c r="E60"/>
  <c r="D60"/>
  <c r="G59"/>
  <c r="C59" s="1"/>
  <c r="F59"/>
  <c r="E59"/>
  <c r="E57" s="1"/>
  <c r="D59"/>
  <c r="G58"/>
  <c r="C58" s="1"/>
  <c r="F58"/>
  <c r="D58"/>
  <c r="R57"/>
  <c r="Q57"/>
  <c r="P57"/>
  <c r="O57"/>
  <c r="N57"/>
  <c r="M57"/>
  <c r="L57"/>
  <c r="K57"/>
  <c r="J57"/>
  <c r="I57"/>
  <c r="H57"/>
  <c r="F57"/>
  <c r="G56"/>
  <c r="C56" s="1"/>
  <c r="F56"/>
  <c r="D56"/>
  <c r="G55"/>
  <c r="C55" s="1"/>
  <c r="F55"/>
  <c r="G54"/>
  <c r="C54" s="1"/>
  <c r="F54"/>
  <c r="D54"/>
  <c r="G53"/>
  <c r="C53" s="1"/>
  <c r="F53"/>
  <c r="D53"/>
  <c r="G52"/>
  <c r="C52" s="1"/>
  <c r="F52"/>
  <c r="D52"/>
  <c r="G51"/>
  <c r="C51" s="1"/>
  <c r="F51"/>
  <c r="D51"/>
  <c r="D49" s="1"/>
  <c r="G50"/>
  <c r="F50"/>
  <c r="D50"/>
  <c r="C50"/>
  <c r="R49"/>
  <c r="Q49"/>
  <c r="P49"/>
  <c r="O49"/>
  <c r="N49"/>
  <c r="M49"/>
  <c r="L49"/>
  <c r="K49"/>
  <c r="J49"/>
  <c r="I49"/>
  <c r="H49"/>
  <c r="E49"/>
  <c r="G48"/>
  <c r="C48" s="1"/>
  <c r="D48"/>
  <c r="G47"/>
  <c r="C47" s="1"/>
  <c r="F47"/>
  <c r="G46"/>
  <c r="C46" s="1"/>
  <c r="F46"/>
  <c r="D46"/>
  <c r="F45"/>
  <c r="E43"/>
  <c r="D45"/>
  <c r="G44"/>
  <c r="C44" s="1"/>
  <c r="D44"/>
  <c r="R43"/>
  <c r="Q43"/>
  <c r="P43"/>
  <c r="O43"/>
  <c r="N43"/>
  <c r="M43"/>
  <c r="L43"/>
  <c r="K43"/>
  <c r="J43"/>
  <c r="I43"/>
  <c r="H43"/>
  <c r="G42"/>
  <c r="F42"/>
  <c r="D42"/>
  <c r="G41"/>
  <c r="C41" s="1"/>
  <c r="F41"/>
  <c r="D41"/>
  <c r="G40"/>
  <c r="C40" s="1"/>
  <c r="F40"/>
  <c r="D40"/>
  <c r="R39"/>
  <c r="Q39"/>
  <c r="P39"/>
  <c r="O39"/>
  <c r="N39"/>
  <c r="M39"/>
  <c r="L39"/>
  <c r="K39"/>
  <c r="J39"/>
  <c r="I39"/>
  <c r="H39"/>
  <c r="E39"/>
  <c r="G38"/>
  <c r="C38" s="1"/>
  <c r="C37" s="1"/>
  <c r="F38"/>
  <c r="D38"/>
  <c r="R37"/>
  <c r="Q37"/>
  <c r="P37"/>
  <c r="O37"/>
  <c r="N37"/>
  <c r="M37"/>
  <c r="L37"/>
  <c r="K37"/>
  <c r="J37"/>
  <c r="I37"/>
  <c r="H37"/>
  <c r="F37"/>
  <c r="D37"/>
  <c r="G36"/>
  <c r="F36"/>
  <c r="E36"/>
  <c r="D36"/>
  <c r="C36"/>
  <c r="G35"/>
  <c r="F35"/>
  <c r="E35"/>
  <c r="D35"/>
  <c r="C35"/>
  <c r="G34"/>
  <c r="F34"/>
  <c r="E34"/>
  <c r="D34"/>
  <c r="C34"/>
  <c r="G33"/>
  <c r="F33"/>
  <c r="E33"/>
  <c r="D33"/>
  <c r="C33"/>
  <c r="G32"/>
  <c r="F32"/>
  <c r="E32"/>
  <c r="D32"/>
  <c r="G31"/>
  <c r="F31"/>
  <c r="D31"/>
  <c r="C31"/>
  <c r="G30"/>
  <c r="F30"/>
  <c r="D30"/>
  <c r="C30"/>
  <c r="R29"/>
  <c r="Q29"/>
  <c r="P29"/>
  <c r="O29"/>
  <c r="N29"/>
  <c r="M29"/>
  <c r="L29"/>
  <c r="K29"/>
  <c r="J29"/>
  <c r="I29"/>
  <c r="H29"/>
  <c r="G28"/>
  <c r="F28"/>
  <c r="E28"/>
  <c r="D28"/>
  <c r="D25" s="1"/>
  <c r="C28"/>
  <c r="G27"/>
  <c r="F27"/>
  <c r="E27"/>
  <c r="E25" s="1"/>
  <c r="D27"/>
  <c r="C27"/>
  <c r="G26"/>
  <c r="F26"/>
  <c r="E26"/>
  <c r="D26"/>
  <c r="C26"/>
  <c r="R25"/>
  <c r="Q25"/>
  <c r="P25"/>
  <c r="O25"/>
  <c r="N25"/>
  <c r="M25"/>
  <c r="L25"/>
  <c r="K25"/>
  <c r="J25"/>
  <c r="I25"/>
  <c r="H25"/>
  <c r="G24"/>
  <c r="F24"/>
  <c r="E22"/>
  <c r="D24"/>
  <c r="C24"/>
  <c r="G23"/>
  <c r="C23" s="1"/>
  <c r="F23"/>
  <c r="D23"/>
  <c r="R22"/>
  <c r="R10" s="1"/>
  <c r="Q22"/>
  <c r="P22"/>
  <c r="O22"/>
  <c r="N22"/>
  <c r="M22"/>
  <c r="L22"/>
  <c r="K22"/>
  <c r="J22"/>
  <c r="I22"/>
  <c r="H22"/>
  <c r="F22"/>
  <c r="O21"/>
  <c r="C21" s="1"/>
  <c r="F21"/>
  <c r="D21"/>
  <c r="O20"/>
  <c r="C20" s="1"/>
  <c r="F20"/>
  <c r="D20"/>
  <c r="O19"/>
  <c r="C19" s="1"/>
  <c r="F19"/>
  <c r="D19"/>
  <c r="O18"/>
  <c r="C18" s="1"/>
  <c r="F18"/>
  <c r="D18"/>
  <c r="O17"/>
  <c r="C17" s="1"/>
  <c r="F17"/>
  <c r="D17"/>
  <c r="O16"/>
  <c r="C16" s="1"/>
  <c r="F16"/>
  <c r="D16"/>
  <c r="O15"/>
  <c r="C15" s="1"/>
  <c r="F15"/>
  <c r="D15"/>
  <c r="N14"/>
  <c r="D14"/>
  <c r="N13"/>
  <c r="K13" s="1"/>
  <c r="C13" s="1"/>
  <c r="F13"/>
  <c r="D13"/>
  <c r="F12"/>
  <c r="D12"/>
  <c r="R11"/>
  <c r="Q11"/>
  <c r="P11"/>
  <c r="P10" s="1"/>
  <c r="M11"/>
  <c r="L11"/>
  <c r="H11"/>
  <c r="G11"/>
  <c r="I82" i="6"/>
  <c r="I81" s="1"/>
  <c r="F82"/>
  <c r="F81" s="1"/>
  <c r="E82"/>
  <c r="E81" s="1"/>
  <c r="K81"/>
  <c r="J81"/>
  <c r="H81"/>
  <c r="G81"/>
  <c r="I80"/>
  <c r="F80"/>
  <c r="E80"/>
  <c r="I79"/>
  <c r="I78"/>
  <c r="F78"/>
  <c r="E78"/>
  <c r="I77"/>
  <c r="I76"/>
  <c r="F76"/>
  <c r="E76"/>
  <c r="I75"/>
  <c r="I74"/>
  <c r="F74"/>
  <c r="E74"/>
  <c r="I73"/>
  <c r="I72"/>
  <c r="F72"/>
  <c r="E72"/>
  <c r="I71"/>
  <c r="I70"/>
  <c r="F70"/>
  <c r="E70"/>
  <c r="I69"/>
  <c r="I68"/>
  <c r="F68"/>
  <c r="E68"/>
  <c r="I67"/>
  <c r="I66"/>
  <c r="F66"/>
  <c r="F64" s="1"/>
  <c r="E66"/>
  <c r="E64" s="1"/>
  <c r="E63" s="1"/>
  <c r="K64"/>
  <c r="K63" s="1"/>
  <c r="K60" s="1"/>
  <c r="J64"/>
  <c r="J63" s="1"/>
  <c r="H64"/>
  <c r="H63" s="1"/>
  <c r="G64"/>
  <c r="G63" s="1"/>
  <c r="G60" s="1"/>
  <c r="I62"/>
  <c r="F62"/>
  <c r="E62" s="1"/>
  <c r="E61" s="1"/>
  <c r="K61"/>
  <c r="J61"/>
  <c r="I61"/>
  <c r="H61"/>
  <c r="H60" s="1"/>
  <c r="G61"/>
  <c r="F61"/>
  <c r="I59"/>
  <c r="F59"/>
  <c r="E59" s="1"/>
  <c r="I58"/>
  <c r="F58"/>
  <c r="E58"/>
  <c r="Q57"/>
  <c r="I57"/>
  <c r="F57"/>
  <c r="E57"/>
  <c r="I56"/>
  <c r="F56"/>
  <c r="E56" s="1"/>
  <c r="I55"/>
  <c r="F55"/>
  <c r="E55" s="1"/>
  <c r="I54"/>
  <c r="F54"/>
  <c r="E54" s="1"/>
  <c r="I53"/>
  <c r="F53"/>
  <c r="E53" s="1"/>
  <c r="I52"/>
  <c r="F52"/>
  <c r="E52" s="1"/>
  <c r="I51"/>
  <c r="F51"/>
  <c r="E51"/>
  <c r="I50"/>
  <c r="F50"/>
  <c r="E50" s="1"/>
  <c r="I49"/>
  <c r="F49"/>
  <c r="E49"/>
  <c r="I48"/>
  <c r="F48"/>
  <c r="E48" s="1"/>
  <c r="I47"/>
  <c r="F47"/>
  <c r="E47" s="1"/>
  <c r="I46"/>
  <c r="F46"/>
  <c r="E46" s="1"/>
  <c r="I45"/>
  <c r="F45"/>
  <c r="E45" s="1"/>
  <c r="I44"/>
  <c r="F44"/>
  <c r="F42" s="1"/>
  <c r="I43"/>
  <c r="I42" s="1"/>
  <c r="F43"/>
  <c r="E43"/>
  <c r="L42"/>
  <c r="K42"/>
  <c r="J42"/>
  <c r="H42"/>
  <c r="G42"/>
  <c r="L61" s="1"/>
  <c r="F41"/>
  <c r="F40"/>
  <c r="F39"/>
  <c r="F38"/>
  <c r="F37"/>
  <c r="F36"/>
  <c r="F35"/>
  <c r="F34"/>
  <c r="F33"/>
  <c r="F32"/>
  <c r="F31"/>
  <c r="F30"/>
  <c r="F29"/>
  <c r="F28"/>
  <c r="F27"/>
  <c r="F26"/>
  <c r="I25"/>
  <c r="F25"/>
  <c r="I24"/>
  <c r="F24"/>
  <c r="I23"/>
  <c r="F23"/>
  <c r="I22"/>
  <c r="F22"/>
  <c r="I21"/>
  <c r="F21"/>
  <c r="I20"/>
  <c r="F20"/>
  <c r="I19"/>
  <c r="F19"/>
  <c r="I18"/>
  <c r="F18"/>
  <c r="I17"/>
  <c r="F17"/>
  <c r="I16"/>
  <c r="F16"/>
  <c r="I15"/>
  <c r="F15"/>
  <c r="I14"/>
  <c r="F14"/>
  <c r="I13"/>
  <c r="F13"/>
  <c r="I12"/>
  <c r="F12"/>
  <c r="K11"/>
  <c r="J11"/>
  <c r="I11" s="1"/>
  <c r="H11"/>
  <c r="H10" s="1"/>
  <c r="G11"/>
  <c r="E11"/>
  <c r="K10"/>
  <c r="G10"/>
  <c r="F63" l="1"/>
  <c r="I10"/>
  <c r="I64"/>
  <c r="I63" s="1"/>
  <c r="I60" s="1"/>
  <c r="L10" i="7"/>
  <c r="C25"/>
  <c r="G25"/>
  <c r="F25"/>
  <c r="G29"/>
  <c r="D39"/>
  <c r="F43"/>
  <c r="F61"/>
  <c r="F64"/>
  <c r="E60" i="6"/>
  <c r="F39" i="7"/>
  <c r="D29"/>
  <c r="G39"/>
  <c r="D57"/>
  <c r="M10"/>
  <c r="Q10"/>
  <c r="F29"/>
  <c r="G37"/>
  <c r="C42"/>
  <c r="C39" s="1"/>
  <c r="D43"/>
  <c r="F49"/>
  <c r="E69"/>
  <c r="J10"/>
  <c r="F75"/>
  <c r="N11"/>
  <c r="N10" s="1"/>
  <c r="K14"/>
  <c r="C14" s="1"/>
  <c r="F14"/>
  <c r="F11" s="1"/>
  <c r="F10" s="1"/>
  <c r="D22"/>
  <c r="O11"/>
  <c r="O10" s="1"/>
  <c r="G72"/>
  <c r="D72"/>
  <c r="C74"/>
  <c r="C72" s="1"/>
  <c r="C22"/>
  <c r="G22"/>
  <c r="E29"/>
  <c r="C32"/>
  <c r="C29" s="1"/>
  <c r="C57"/>
  <c r="G57"/>
  <c r="E75"/>
  <c r="G75"/>
  <c r="D75"/>
  <c r="E11"/>
  <c r="C12"/>
  <c r="I10"/>
  <c r="D11"/>
  <c r="H10"/>
  <c r="C69"/>
  <c r="G69"/>
  <c r="C77"/>
  <c r="C75" s="1"/>
  <c r="C49"/>
  <c r="G49"/>
  <c r="G43"/>
  <c r="C43"/>
  <c r="K9" i="6"/>
  <c r="I9"/>
  <c r="F60"/>
  <c r="J60"/>
  <c r="G9"/>
  <c r="H9"/>
  <c r="J10"/>
  <c r="E44"/>
  <c r="E42" s="1"/>
  <c r="E10" s="1"/>
  <c r="E9" s="1"/>
  <c r="F11"/>
  <c r="F10" s="1"/>
  <c r="F9" s="1"/>
  <c r="J9" l="1"/>
  <c r="K11" i="7"/>
  <c r="K10" s="1"/>
  <c r="C11"/>
  <c r="C10" s="1"/>
  <c r="H4"/>
  <c r="F4"/>
  <c r="D10"/>
  <c r="D4" s="1"/>
  <c r="E10"/>
  <c r="G10"/>
  <c r="L60" i="1"/>
  <c r="K116" l="1"/>
  <c r="G116"/>
  <c r="G115"/>
  <c r="G245" l="1"/>
  <c r="K240"/>
  <c r="K239"/>
  <c r="K242"/>
  <c r="G241"/>
  <c r="I99"/>
  <c r="I94"/>
  <c r="I92"/>
  <c r="I91"/>
  <c r="G91" s="1"/>
  <c r="I90"/>
  <c r="G90" s="1"/>
  <c r="I88"/>
  <c r="G48" l="1"/>
  <c r="G47"/>
  <c r="K269" l="1"/>
  <c r="G269"/>
  <c r="K268"/>
  <c r="G268"/>
  <c r="K267"/>
  <c r="G267"/>
  <c r="K266"/>
  <c r="G266"/>
  <c r="K265"/>
  <c r="G265"/>
  <c r="K264"/>
  <c r="G264"/>
  <c r="K263"/>
  <c r="G263"/>
  <c r="K262"/>
  <c r="G262"/>
  <c r="K261"/>
  <c r="G261"/>
  <c r="K260"/>
  <c r="G260"/>
  <c r="K259"/>
  <c r="G259"/>
  <c r="K258"/>
  <c r="G258"/>
  <c r="K257"/>
  <c r="G257"/>
  <c r="K256"/>
  <c r="G256"/>
  <c r="K255"/>
  <c r="K254"/>
  <c r="G254"/>
  <c r="K253"/>
  <c r="G253"/>
  <c r="K252"/>
  <c r="G252"/>
  <c r="K251"/>
  <c r="G251"/>
  <c r="K250"/>
  <c r="G250"/>
  <c r="K249"/>
  <c r="G249"/>
  <c r="K248"/>
  <c r="G248"/>
  <c r="K247"/>
  <c r="G247"/>
  <c r="K246"/>
  <c r="G246"/>
  <c r="K245"/>
  <c r="K244"/>
  <c r="G244"/>
  <c r="K241"/>
  <c r="G240"/>
  <c r="G237" s="1"/>
  <c r="N237"/>
  <c r="M237"/>
  <c r="L237"/>
  <c r="J237"/>
  <c r="I237"/>
  <c r="H237"/>
  <c r="K236"/>
  <c r="G236"/>
  <c r="K235"/>
  <c r="G235"/>
  <c r="K234"/>
  <c r="G234"/>
  <c r="K233"/>
  <c r="G233"/>
  <c r="K232"/>
  <c r="G232"/>
  <c r="K231"/>
  <c r="G231"/>
  <c r="K230"/>
  <c r="G230"/>
  <c r="K229"/>
  <c r="G229"/>
  <c r="K228"/>
  <c r="G228"/>
  <c r="K227"/>
  <c r="G227"/>
  <c r="K226"/>
  <c r="G226"/>
  <c r="K225"/>
  <c r="G225"/>
  <c r="K224"/>
  <c r="G224"/>
  <c r="N223"/>
  <c r="M223"/>
  <c r="L223"/>
  <c r="J223"/>
  <c r="I223"/>
  <c r="H223"/>
  <c r="K222"/>
  <c r="G222"/>
  <c r="K221"/>
  <c r="G221"/>
  <c r="K220"/>
  <c r="G220"/>
  <c r="K219"/>
  <c r="G219"/>
  <c r="K218"/>
  <c r="G218"/>
  <c r="K217"/>
  <c r="G217"/>
  <c r="K216"/>
  <c r="G216"/>
  <c r="K215"/>
  <c r="G215"/>
  <c r="K214"/>
  <c r="G214"/>
  <c r="K213"/>
  <c r="G213"/>
  <c r="K212"/>
  <c r="G212"/>
  <c r="K211"/>
  <c r="G211"/>
  <c r="K210"/>
  <c r="G210"/>
  <c r="N209"/>
  <c r="M209"/>
  <c r="L209"/>
  <c r="J209"/>
  <c r="I209"/>
  <c r="H209"/>
  <c r="K208"/>
  <c r="G208"/>
  <c r="K207"/>
  <c r="G207"/>
  <c r="K206"/>
  <c r="G206"/>
  <c r="K205"/>
  <c r="G205"/>
  <c r="N204"/>
  <c r="M204"/>
  <c r="L204"/>
  <c r="J204"/>
  <c r="I204"/>
  <c r="H204"/>
  <c r="K203"/>
  <c r="G203"/>
  <c r="K202"/>
  <c r="G202"/>
  <c r="K201"/>
  <c r="G201"/>
  <c r="K200"/>
  <c r="G200"/>
  <c r="K199"/>
  <c r="G199"/>
  <c r="K198"/>
  <c r="G198"/>
  <c r="K197"/>
  <c r="G197"/>
  <c r="K196"/>
  <c r="G196"/>
  <c r="K195"/>
  <c r="G195"/>
  <c r="K194"/>
  <c r="G194"/>
  <c r="K193"/>
  <c r="G193"/>
  <c r="K192"/>
  <c r="G192"/>
  <c r="K191"/>
  <c r="G191"/>
  <c r="K190"/>
  <c r="G190"/>
  <c r="K189"/>
  <c r="G189"/>
  <c r="K188"/>
  <c r="G188"/>
  <c r="K187"/>
  <c r="G187"/>
  <c r="K186"/>
  <c r="G186"/>
  <c r="K185"/>
  <c r="G185"/>
  <c r="N184"/>
  <c r="M184"/>
  <c r="L184"/>
  <c r="J184"/>
  <c r="I184"/>
  <c r="H184"/>
  <c r="K183"/>
  <c r="G183"/>
  <c r="K182"/>
  <c r="G182"/>
  <c r="K181"/>
  <c r="G181"/>
  <c r="K180"/>
  <c r="G180"/>
  <c r="K179"/>
  <c r="G179"/>
  <c r="K178"/>
  <c r="G178"/>
  <c r="K177"/>
  <c r="G177"/>
  <c r="K176"/>
  <c r="G176"/>
  <c r="K175"/>
  <c r="G175"/>
  <c r="K174"/>
  <c r="G174"/>
  <c r="K173"/>
  <c r="G173"/>
  <c r="K172"/>
  <c r="G172"/>
  <c r="K171"/>
  <c r="G171"/>
  <c r="K170"/>
  <c r="G170"/>
  <c r="N169"/>
  <c r="M169"/>
  <c r="L169"/>
  <c r="J169"/>
  <c r="I169"/>
  <c r="H169"/>
  <c r="K168"/>
  <c r="G168"/>
  <c r="K167"/>
  <c r="G167"/>
  <c r="K166"/>
  <c r="G166"/>
  <c r="K165"/>
  <c r="G165"/>
  <c r="K164"/>
  <c r="G164"/>
  <c r="K163"/>
  <c r="G163"/>
  <c r="K162"/>
  <c r="G162"/>
  <c r="K161"/>
  <c r="G161"/>
  <c r="K160"/>
  <c r="G160"/>
  <c r="K159"/>
  <c r="G159"/>
  <c r="K158"/>
  <c r="G158"/>
  <c r="K157"/>
  <c r="G157"/>
  <c r="K156"/>
  <c r="G156"/>
  <c r="K155"/>
  <c r="G155"/>
  <c r="K154"/>
  <c r="G154"/>
  <c r="N153"/>
  <c r="M153"/>
  <c r="L153"/>
  <c r="J153"/>
  <c r="I153"/>
  <c r="H153"/>
  <c r="K152"/>
  <c r="G152"/>
  <c r="K151"/>
  <c r="G151"/>
  <c r="K150"/>
  <c r="G150"/>
  <c r="K149"/>
  <c r="G149"/>
  <c r="K148"/>
  <c r="G148"/>
  <c r="K147"/>
  <c r="G147"/>
  <c r="K146"/>
  <c r="G146"/>
  <c r="K145"/>
  <c r="G145"/>
  <c r="K144"/>
  <c r="G144"/>
  <c r="N143"/>
  <c r="M143"/>
  <c r="L143"/>
  <c r="J143"/>
  <c r="I143"/>
  <c r="H143"/>
  <c r="K142"/>
  <c r="G142"/>
  <c r="K141"/>
  <c r="G141"/>
  <c r="K140"/>
  <c r="G140"/>
  <c r="K139"/>
  <c r="G139"/>
  <c r="K138"/>
  <c r="G138"/>
  <c r="K137"/>
  <c r="G137"/>
  <c r="K136"/>
  <c r="G136"/>
  <c r="K135"/>
  <c r="G135"/>
  <c r="K134"/>
  <c r="G134"/>
  <c r="K133"/>
  <c r="G133"/>
  <c r="K132"/>
  <c r="G132"/>
  <c r="K131"/>
  <c r="G131"/>
  <c r="K130"/>
  <c r="G130"/>
  <c r="K129"/>
  <c r="G129"/>
  <c r="N128"/>
  <c r="M128"/>
  <c r="L128"/>
  <c r="J128"/>
  <c r="I128"/>
  <c r="H128"/>
  <c r="K127"/>
  <c r="G127"/>
  <c r="K126"/>
  <c r="G126"/>
  <c r="K125"/>
  <c r="G125"/>
  <c r="K124"/>
  <c r="G124"/>
  <c r="K123"/>
  <c r="G123"/>
  <c r="K122"/>
  <c r="G122"/>
  <c r="K121"/>
  <c r="G121"/>
  <c r="K120"/>
  <c r="G120"/>
  <c r="K119"/>
  <c r="G119"/>
  <c r="K118"/>
  <c r="G118"/>
  <c r="K117"/>
  <c r="G117"/>
  <c r="N113"/>
  <c r="M113"/>
  <c r="J113"/>
  <c r="I113"/>
  <c r="H113"/>
  <c r="K112"/>
  <c r="G112"/>
  <c r="K111"/>
  <c r="G111"/>
  <c r="K110"/>
  <c r="G110"/>
  <c r="K109"/>
  <c r="G109"/>
  <c r="K108"/>
  <c r="G108"/>
  <c r="K107"/>
  <c r="G107"/>
  <c r="K106"/>
  <c r="G106"/>
  <c r="K105"/>
  <c r="G105"/>
  <c r="K104"/>
  <c r="G104"/>
  <c r="K103"/>
  <c r="G103"/>
  <c r="K102"/>
  <c r="G102"/>
  <c r="K101"/>
  <c r="G101"/>
  <c r="N100"/>
  <c r="M100"/>
  <c r="L100"/>
  <c r="J100"/>
  <c r="I100"/>
  <c r="H100"/>
  <c r="K99"/>
  <c r="G99"/>
  <c r="K98"/>
  <c r="G98"/>
  <c r="K97"/>
  <c r="G97"/>
  <c r="K96"/>
  <c r="G96"/>
  <c r="K95"/>
  <c r="G95"/>
  <c r="K94"/>
  <c r="G94"/>
  <c r="K93"/>
  <c r="G93"/>
  <c r="K92"/>
  <c r="G92"/>
  <c r="K90"/>
  <c r="K89"/>
  <c r="G89"/>
  <c r="K88"/>
  <c r="G88"/>
  <c r="K87"/>
  <c r="G87"/>
  <c r="K86"/>
  <c r="G86"/>
  <c r="K85"/>
  <c r="G85"/>
  <c r="N84"/>
  <c r="M84"/>
  <c r="L84"/>
  <c r="J84"/>
  <c r="I84"/>
  <c r="H84"/>
  <c r="K83"/>
  <c r="G83"/>
  <c r="K82"/>
  <c r="G82"/>
  <c r="K81"/>
  <c r="G81"/>
  <c r="K80"/>
  <c r="G80"/>
  <c r="K79"/>
  <c r="G79"/>
  <c r="K78"/>
  <c r="G78"/>
  <c r="K77"/>
  <c r="G77"/>
  <c r="K76"/>
  <c r="G76"/>
  <c r="K75"/>
  <c r="G75"/>
  <c r="K74"/>
  <c r="G74"/>
  <c r="K73"/>
  <c r="G73"/>
  <c r="K72"/>
  <c r="G72"/>
  <c r="K71"/>
  <c r="G71"/>
  <c r="K70"/>
  <c r="G70"/>
  <c r="N69"/>
  <c r="M69"/>
  <c r="L69"/>
  <c r="J69"/>
  <c r="I69"/>
  <c r="H69"/>
  <c r="K68"/>
  <c r="G68"/>
  <c r="K67"/>
  <c r="G67"/>
  <c r="K66"/>
  <c r="G66"/>
  <c r="K65"/>
  <c r="G65"/>
  <c r="K64"/>
  <c r="K62"/>
  <c r="N60"/>
  <c r="M60"/>
  <c r="J60"/>
  <c r="I60"/>
  <c r="H60"/>
  <c r="K59"/>
  <c r="G59"/>
  <c r="K58"/>
  <c r="G58"/>
  <c r="K57"/>
  <c r="G57"/>
  <c r="K56"/>
  <c r="G56"/>
  <c r="K55"/>
  <c r="K54"/>
  <c r="G54"/>
  <c r="K53"/>
  <c r="G53"/>
  <c r="K52"/>
  <c r="G52"/>
  <c r="N51"/>
  <c r="M51"/>
  <c r="L51"/>
  <c r="J51"/>
  <c r="I51"/>
  <c r="H51"/>
  <c r="K50"/>
  <c r="G50"/>
  <c r="K49"/>
  <c r="G49"/>
  <c r="K47"/>
  <c r="K46"/>
  <c r="G46"/>
  <c r="K45"/>
  <c r="G45"/>
  <c r="K44"/>
  <c r="G44"/>
  <c r="K43"/>
  <c r="G43"/>
  <c r="K42"/>
  <c r="G42"/>
  <c r="K41"/>
  <c r="G41"/>
  <c r="K40"/>
  <c r="G40"/>
  <c r="K39"/>
  <c r="G39"/>
  <c r="K38"/>
  <c r="G38"/>
  <c r="N37"/>
  <c r="M37"/>
  <c r="L37"/>
  <c r="J37"/>
  <c r="I37"/>
  <c r="K36"/>
  <c r="G36"/>
  <c r="K35"/>
  <c r="G35"/>
  <c r="K34"/>
  <c r="G34"/>
  <c r="K33"/>
  <c r="G33"/>
  <c r="K32"/>
  <c r="G32"/>
  <c r="K31"/>
  <c r="G31"/>
  <c r="K30"/>
  <c r="G30"/>
  <c r="K29"/>
  <c r="G29"/>
  <c r="K28"/>
  <c r="G28"/>
  <c r="K27"/>
  <c r="G27"/>
  <c r="K26"/>
  <c r="K25"/>
  <c r="K24"/>
  <c r="N23"/>
  <c r="M23"/>
  <c r="L23"/>
  <c r="J23"/>
  <c r="I23"/>
  <c r="K19"/>
  <c r="K18" s="1"/>
  <c r="K7" s="1"/>
  <c r="G19"/>
  <c r="G18" s="1"/>
  <c r="G7" s="1"/>
  <c r="G23" l="1"/>
  <c r="K113"/>
  <c r="G113"/>
  <c r="H22"/>
  <c r="K23"/>
  <c r="K128"/>
  <c r="K51"/>
  <c r="G153"/>
  <c r="K169"/>
  <c r="K60"/>
  <c r="G169"/>
  <c r="K143"/>
  <c r="K184"/>
  <c r="K223"/>
  <c r="G204"/>
  <c r="G209"/>
  <c r="G37"/>
  <c r="G100"/>
  <c r="G69"/>
  <c r="K69"/>
  <c r="K84"/>
  <c r="G184"/>
  <c r="K204"/>
  <c r="K237"/>
  <c r="J22"/>
  <c r="N22"/>
  <c r="K37"/>
  <c r="G84"/>
  <c r="K100"/>
  <c r="K153"/>
  <c r="K209"/>
  <c r="M22"/>
  <c r="M21" s="1"/>
  <c r="M20" s="1"/>
  <c r="L22"/>
  <c r="G51"/>
  <c r="G128"/>
  <c r="G223"/>
  <c r="G60"/>
  <c r="G143"/>
  <c r="I22"/>
  <c r="G22" l="1"/>
  <c r="G21" s="1"/>
  <c r="G20" s="1"/>
  <c r="K22"/>
  <c r="K21" s="1"/>
  <c r="K20" s="1"/>
  <c r="H21"/>
  <c r="H20" s="1"/>
  <c r="I21"/>
  <c r="I20" s="1"/>
  <c r="L21"/>
  <c r="L20" s="1"/>
  <c r="N21"/>
  <c r="N20" s="1"/>
  <c r="J21"/>
  <c r="J20" s="1"/>
  <c r="R184"/>
  <c r="P184"/>
  <c r="Q184"/>
  <c r="P23" l="1"/>
  <c r="Q23"/>
  <c r="R23"/>
</calcChain>
</file>

<file path=xl/comments1.xml><?xml version="1.0" encoding="utf-8"?>
<comments xmlns="http://schemas.openxmlformats.org/spreadsheetml/2006/main">
  <authors>
    <author>Author</author>
  </authors>
  <commentList>
    <comment ref="L24" authorId="0">
      <text>
        <r>
          <rPr>
            <b/>
            <sz val="9"/>
            <color indexed="81"/>
            <rFont val="Tahoma"/>
            <family val="2"/>
          </rPr>
          <t>Author:</t>
        </r>
        <r>
          <rPr>
            <sz val="9"/>
            <color indexed="81"/>
            <rFont val="Tahoma"/>
            <family val="2"/>
          </rPr>
          <t xml:space="preserve">
BỔ SUNG 0,01 ĐỂ LÀM TRÒN SỐ HUYỆN</t>
        </r>
      </text>
    </comment>
    <comment ref="M24" authorId="0">
      <text>
        <r>
          <rPr>
            <b/>
            <sz val="9"/>
            <color indexed="81"/>
            <rFont val="Tahoma"/>
            <family val="2"/>
          </rPr>
          <t>Author:</t>
        </r>
        <r>
          <rPr>
            <sz val="9"/>
            <color indexed="81"/>
            <rFont val="Tahoma"/>
            <family val="2"/>
          </rPr>
          <t xml:space="preserve">
BỔ SUNG 0,01 ĐỂ LÀM TRÒN SỐ NĂM 2022</t>
        </r>
      </text>
    </comment>
    <comment ref="H41" authorId="0">
      <text>
        <r>
          <rPr>
            <b/>
            <sz val="9"/>
            <color indexed="81"/>
            <rFont val="Tahoma"/>
            <family val="2"/>
          </rPr>
          <t>Author:</t>
        </r>
        <r>
          <rPr>
            <sz val="9"/>
            <color indexed="81"/>
            <rFont val="Tahoma"/>
            <family val="2"/>
          </rPr>
          <t xml:space="preserve">
BỔ SUNG 0,01 LÀM TRÒN TỔNG HUYỆN</t>
        </r>
      </text>
    </comment>
    <comment ref="L41" authorId="0">
      <text>
        <r>
          <rPr>
            <b/>
            <sz val="9"/>
            <color indexed="81"/>
            <rFont val="Tahoma"/>
            <family val="2"/>
          </rPr>
          <t>Author:</t>
        </r>
        <r>
          <rPr>
            <sz val="9"/>
            <color indexed="81"/>
            <rFont val="Tahoma"/>
            <family val="2"/>
          </rPr>
          <t xml:space="preserve">
BỔ SUNG 0,01 LÀM TRÒN TỔNG HUYỆN</t>
        </r>
      </text>
    </comment>
    <comment ref="B179" authorId="0">
      <text>
        <r>
          <rPr>
            <b/>
            <sz val="9"/>
            <color indexed="81"/>
            <rFont val="Tahoma"/>
            <family val="2"/>
          </rPr>
          <t>Author:</t>
        </r>
        <r>
          <rPr>
            <sz val="9"/>
            <color indexed="81"/>
            <rFont val="Tahoma"/>
            <family val="2"/>
          </rPr>
          <t xml:space="preserve">
THAY ĐỔI TỪ CỐC ĐÔNG SANG HÁT PÁI</t>
        </r>
      </text>
    </comment>
  </commentList>
</comments>
</file>

<file path=xl/comments2.xml><?xml version="1.0" encoding="utf-8"?>
<comments xmlns="http://schemas.openxmlformats.org/spreadsheetml/2006/main">
  <authors>
    <author>Author</author>
  </authors>
  <commentList>
    <comment ref="K23" authorId="0">
      <text>
        <r>
          <rPr>
            <b/>
            <sz val="9"/>
            <color indexed="81"/>
            <rFont val="Tahoma"/>
            <family val="2"/>
          </rPr>
          <t>Author:</t>
        </r>
        <r>
          <rPr>
            <sz val="9"/>
            <color indexed="81"/>
            <rFont val="Tahoma"/>
            <family val="2"/>
          </rPr>
          <t xml:space="preserve">
BỔ SUNG 0,01 LÀM RÒN SỐ TỔNG HUYỆN</t>
        </r>
      </text>
    </comment>
    <comment ref="L23" authorId="0">
      <text>
        <r>
          <rPr>
            <b/>
            <sz val="9"/>
            <color indexed="81"/>
            <rFont val="Tahoma"/>
            <family val="2"/>
          </rPr>
          <t>Author:</t>
        </r>
        <r>
          <rPr>
            <sz val="9"/>
            <color indexed="81"/>
            <rFont val="Tahoma"/>
            <family val="2"/>
          </rPr>
          <t xml:space="preserve">
BỔ SUNG 0,01 LÀM TRÒN SỐ TỔNG HUYỆN</t>
        </r>
      </text>
    </comment>
    <comment ref="G30" authorId="0">
      <text>
        <r>
          <rPr>
            <b/>
            <sz val="9"/>
            <color indexed="81"/>
            <rFont val="Tahoma"/>
            <family val="2"/>
          </rPr>
          <t>Author:</t>
        </r>
        <r>
          <rPr>
            <sz val="9"/>
            <color indexed="81"/>
            <rFont val="Tahoma"/>
            <family val="2"/>
          </rPr>
          <t xml:space="preserve">
BỔ SUNG LÀM TRÒN 0,01 TỔNG HUYỆN</t>
        </r>
      </text>
    </comment>
    <comment ref="K30" authorId="0">
      <text>
        <r>
          <rPr>
            <b/>
            <sz val="9"/>
            <color indexed="81"/>
            <rFont val="Tahoma"/>
            <family val="2"/>
          </rPr>
          <t>Author:</t>
        </r>
        <r>
          <rPr>
            <sz val="9"/>
            <color indexed="81"/>
            <rFont val="Tahoma"/>
            <family val="2"/>
          </rPr>
          <t xml:space="preserve">
BỔ SUNG 0,01 ĐỂ LÀM TRÒN TỔNG HUYỆN</t>
        </r>
      </text>
    </comment>
    <comment ref="V49" authorId="0">
      <text>
        <r>
          <rPr>
            <b/>
            <sz val="9"/>
            <color indexed="81"/>
            <rFont val="Tahoma"/>
            <family val="2"/>
          </rPr>
          <t xml:space="preserve">TĂNG 300
</t>
        </r>
      </text>
    </comment>
    <comment ref="V71" authorId="0">
      <text>
        <r>
          <rPr>
            <b/>
            <sz val="9"/>
            <color indexed="81"/>
            <rFont val="Tahoma"/>
            <family val="2"/>
          </rPr>
          <t>TĂNG 250</t>
        </r>
      </text>
    </comment>
  </commentList>
</comments>
</file>

<file path=xl/sharedStrings.xml><?xml version="1.0" encoding="utf-8"?>
<sst xmlns="http://schemas.openxmlformats.org/spreadsheetml/2006/main" count="2681" uniqueCount="1031">
  <si>
    <t>ĐVT: Triệu đồng</t>
  </si>
  <si>
    <t>TT</t>
  </si>
  <si>
    <t>Tên dự án, công trình</t>
  </si>
  <si>
    <t>Địa điểm xây dựng</t>
  </si>
  <si>
    <t>Quy mô công trình dự kiến</t>
  </si>
  <si>
    <t>Năm KC-HT</t>
  </si>
  <si>
    <t>Kế hoạch vốn giai đoạn 2021-2025</t>
  </si>
  <si>
    <t>Kế hoạch vốn năm 2022</t>
  </si>
  <si>
    <t>Ghi chú</t>
  </si>
  <si>
    <t>Tổng số</t>
  </si>
  <si>
    <t>Ngân sách TW</t>
  </si>
  <si>
    <t>Nguồn vốn tỉnh đối ứng</t>
  </si>
  <si>
    <t xml:space="preserve">Nguồn vốn khác </t>
  </si>
  <si>
    <t>TỔNG</t>
  </si>
  <si>
    <t>I</t>
  </si>
  <si>
    <t>DỰ ÁN 1 - GIẢI QUYẾT TÌNH TRẠNG THIẾU ĐẤT Ở, NHÀ Ở, ĐẤT SẢN XUẤT, NƯỚC SINH HOẠT</t>
  </si>
  <si>
    <t>I.1</t>
  </si>
  <si>
    <t>Nội dung 1, 2, 3: Hỗ trợ đất ở, nhà ở, đất sản xuất</t>
  </si>
  <si>
    <t>Huyện Chợ Mới</t>
  </si>
  <si>
    <t>2022-2025</t>
  </si>
  <si>
    <t>Huyện Chợ Đồn</t>
  </si>
  <si>
    <t>Huyện Ngân Sơn</t>
  </si>
  <si>
    <t>Huyện Bạch Thông</t>
  </si>
  <si>
    <t>Huyện Na Rì</t>
  </si>
  <si>
    <t>Huyện Pác Nặm</t>
  </si>
  <si>
    <t>Huyện Ba Bể</t>
  </si>
  <si>
    <t>I.2</t>
  </si>
  <si>
    <t>Nội dung 4: Hỗ trợ nước sinh hoạt</t>
  </si>
  <si>
    <t>Dự án Cấp nước sinh 
hoạt tập trung vùng đồng bào dân tộc thiểu số và miền núi tỉnh Bắc Kạn năm 2022</t>
  </si>
  <si>
    <t>Tại các xã trên địa bàn tỉnh</t>
  </si>
  <si>
    <t xml:space="preserve">Bao gồm các công trình cấp nước sinh hoạt cho các thôn thuộc các xã trên địa bàn tỉnh </t>
  </si>
  <si>
    <t>2022-2023</t>
  </si>
  <si>
    <t>Dự án Cấp nước sinh 
hoạt tập trung vùng đồng bào dân tộc thiểu số và miền núi tỉnh Bắc Kạn năm 2023 - 2025</t>
  </si>
  <si>
    <t>2023-2025</t>
  </si>
  <si>
    <t>II</t>
  </si>
  <si>
    <t>DỰ ÁN 2 - QUY HOẠCH, SẮP XẾP, BỐ TRÍ, ỔN ĐỊNH DÂN CƯ Ở NHỮNG NƠI CẦN THIẾT</t>
  </si>
  <si>
    <t>Bao gồm các công trình hạ tầng như: san nền, cấp nước, cấp điện, đường giao thông và các công trình phụ trợ khác...</t>
  </si>
  <si>
    <t xml:space="preserve">Bố trí ổn định dân cư tập trung dân cư vùng thiên tai thôn Khuổi nộc, xã Lương Thượng, huyện Na Rì </t>
  </si>
  <si>
    <t xml:space="preserve"> xã Lương Thượng, huyện Na Rì </t>
  </si>
  <si>
    <t>III</t>
  </si>
  <si>
    <t>DỰ ÁN 3 - PHÁT TRIỂN SẢN XUẤT NÔNG, LÂM NGHIỆP BỀN VỮNG, PHÁT HUY TIỀM NĂNG THẾ MẠNH CÁC VÙNG MIỀN ĐỂ SẢN XUẤT HÀNG HÓA THEO CHUỖI GIÁ TRỊ</t>
  </si>
  <si>
    <t>Dự án phát triển dược liệu trên địa bàn tỉnh Bắc Kạn</t>
  </si>
  <si>
    <t>Tỉnh Bắc Kạn</t>
  </si>
  <si>
    <t xml:space="preserve">Dự kiến </t>
  </si>
  <si>
    <t>IV</t>
  </si>
  <si>
    <t xml:space="preserve"> DỰ ÁN 4 - ĐẦU TƯ CƠ SỞ HẠ TẦNG THIẾT YẾU, PHỤC VỤ SẢN XUẤT, ĐỜI SỐNG VÙNG ĐỒNG BÀO DTTS&amp;MN </t>
  </si>
  <si>
    <t>IV.1</t>
  </si>
  <si>
    <t>Nội dung số 01: Đầu tư cơ sở hạ tầng thiết yếu cùng đồng bào dân tộc thiểu số và miền núi; ưu tiên đối với các xã ĐBKK, thôn ĐBKK</t>
  </si>
  <si>
    <t>A</t>
  </si>
  <si>
    <t>B</t>
  </si>
  <si>
    <t>2023-2024</t>
  </si>
  <si>
    <t>2024-2025</t>
  </si>
  <si>
    <t>Năm 2022</t>
  </si>
  <si>
    <t>Năm 2023</t>
  </si>
  <si>
    <t>Năm 2024</t>
  </si>
  <si>
    <t>Năm 2025</t>
  </si>
  <si>
    <t>Cấp huyện</t>
  </si>
  <si>
    <t>Thôn Cốc Phia</t>
  </si>
  <si>
    <t>Thôn Nà Cà</t>
  </si>
  <si>
    <t>Thị trấn Nà Phặc</t>
  </si>
  <si>
    <t>E.1</t>
  </si>
  <si>
    <t>Thị trấn Yến Lạc</t>
  </si>
  <si>
    <t>Nâng cấp hệ thống mương thủy lợi Nà Ngà, Bản Pò, thị trấn Yến Lạc</t>
  </si>
  <si>
    <t>Tổ nhân dân Bản Pò, thị trấn Yến Lạc</t>
  </si>
  <si>
    <t xml:space="preserve">Kênh bê tông mác 150, mặt cắt kênh 60x60, chiều dài khoảng 600m; xây đập giữ nước chiều dài 3,0m; diện tích tưới tiêu 4,6ha, 38 hộ hưởng lợi. </t>
  </si>
  <si>
    <t>Cải tạo, nâng cấp Nhà Văn hóa tổ nhân dân Phố B, thị trấn Yến Lạc</t>
  </si>
  <si>
    <t>Tổ nhân dân Phố B, thị trấn Yến Lạc</t>
  </si>
  <si>
    <t xml:space="preserve">Xây tường bằng gạch chỉ không nung VXM M75#, chiều dài khoảng 100 m; các thiết bị </t>
  </si>
  <si>
    <t>Đường bê tông Cạm Bác-Hang Tiên</t>
  </si>
  <si>
    <t>Thôn Khuổi Nằn 1, thị trấn Yến Lạc</t>
  </si>
  <si>
    <t>Đường GTNT cấp B theo thiết kế mẫu tại Quyết định số 1355/QĐ-UBND ngày 08/8/2018 của UBND tỉnh, Quyết định 991/QĐ-UBND ngày 03/6/2020; rộng 2 m dày 14 cm,chiều dài khoảng 250 m</t>
  </si>
  <si>
    <t>Cải tạo hệ thống mương thủy lợi Nà Ngà, Bản Pò, thị trấn Yến Lạc</t>
  </si>
  <si>
    <t xml:space="preserve">Kênh bê tông mác 150, mặt cắt kênh 60x104, chiều dài khoảng 450m; xây đập giữ nước chiều dài 3,0m; diện tích tưới tiêu 1,6ha, 10 hộ hưởng lợi. </t>
  </si>
  <si>
    <t>Mở rộng diện tích nhà Văn hóa 25 m2; các công trình phụ trợ</t>
  </si>
  <si>
    <t>Đường bê tông Cạm Bác-Hang Tiên (Đoạn 2)</t>
  </si>
  <si>
    <t>Đường GTNT cấp B theo thiết kế mẫu tại Quyết định số 1355/QĐ-UBND ngày 08/8/2018 của UBND tỉnh, Quyết định 991/QĐ-UBND ngày 03/6/2020; rộng 2 m dày 14 cm,chiều dài khoảng 500 m</t>
  </si>
  <si>
    <t>Hệ thống thoát nước thải tổ nhân dân Bản Pò</t>
  </si>
  <si>
    <t>Mương thoát nước thải chiều dài khoảng 400 m bằng gạch chỉ 40 x70, có tấm nắp bằng bê tông cốt thép</t>
  </si>
  <si>
    <t>Năm  2024</t>
  </si>
  <si>
    <t>Đường bê tông đoạn Ngầm Tà Pìn</t>
  </si>
  <si>
    <t>Đường GTNT cấp B theo thiết kế mẫu tại Quyết định số 1355/QĐ-UBND ngày 08/8/2018 của UBND tỉnh, Quyết định 991/QĐ-UBND ngày 03/6/2020; rộng 3 m dày 16 cm,chiều dài khoảng 200 m</t>
  </si>
  <si>
    <t>Đường bê tông Slọ Mèo</t>
  </si>
  <si>
    <t>Hoàn thiện các hạng mục nhà văn hóa tổ nhân dân Bản Pò, thị trấn Yến Lạc</t>
  </si>
  <si>
    <t>Xây dựng tường bằng gạch chỉ không nungVXM M75#, chiều dài khoảng 20 m; mua sắm trang thiết bị, bàn ghế</t>
  </si>
  <si>
    <t>Cải tạo, nâng cấp đường bê tông liên thôn Bản Pò</t>
  </si>
  <si>
    <t>Mặt đường đổ bê tông mác 200 đá 1x2, chiều dài tuyến đường khoảng 130m, dày 10 cm, rộng 2,0 m; kè chống sạt lở đường xây bằng gạch chỉ không nung VXM M75#</t>
  </si>
  <si>
    <t>Hệ thống thoát nước thải tổ ND Phố B</t>
  </si>
  <si>
    <t>Chiều dài khoảng 200 m, rãnh thoát nước gạch chỉ 30 x 40; có tấm nắp bằng bê tông cốt thép 42 hộ hưởng lợi</t>
  </si>
  <si>
    <t>Hệ thống thủy lợi Khuổi Nằn 1</t>
  </si>
  <si>
    <t>Hệ thống ống nhựa HDPE D110 mm - D 160mm, chiều dài khoảng 400m, phục vụ tưới tiêu cho khoảng 2,6 ha cho cây trồng phát triển sản xuất; 12 hộ hưởng lợi</t>
  </si>
  <si>
    <t>E.2</t>
  </si>
  <si>
    <t>Xã Quang Phong</t>
  </si>
  <si>
    <t>Nhà Văn hóa thôn Quan Làng</t>
  </si>
  <si>
    <t>Thôn Quan Làng</t>
  </si>
  <si>
    <t>Xây dựng Nhà văn hóa thôn 80 chỗ ngồi theo thiết kế mẫu tại Quyết định số 1355/QĐ-UBND ngày 08/8/2018 của UBND tỉnh (Ký hiệu VHT-80); Quyết định 991/QĐ-UBND ngày 03/6/2020</t>
  </si>
  <si>
    <t>Nhà Văn hóa thôn Nà Vả, xã Quang Phong</t>
  </si>
  <si>
    <t>Thôn Nà Vả</t>
  </si>
  <si>
    <t>Nhà Văn hóa thôn Nà Buốc, xã Quang Phong</t>
  </si>
  <si>
    <t>Thôn Nà Buốc</t>
  </si>
  <si>
    <t>Xây dựng Nhà văn hóa thôn 100 chỗ ngồi theo thiết kế mẫu tại Quyết định số 1355/QĐ-UBND ngày 08/8/2018 của UBND tỉnh (Ký hiệu VHT-80); Quyết định 991/QĐ-UBND ngày 03/6/2021</t>
  </si>
  <si>
    <t>Rãnh thoát nước đường trục thôn Nà Vả đoạn Cổng Chào - Lò đốt rác</t>
  </si>
  <si>
    <t>Rãnh thoát nước 40x40 cm, tấm đan</t>
  </si>
  <si>
    <t>Nhà Văn hóa thôn Nà Rầy, xã Quang Phong</t>
  </si>
  <si>
    <t>Đường bê tông trục thôn Nà Vả đoạn Phai Thiếc - Thôm Luồm</t>
  </si>
  <si>
    <t>Đường GTNT cấp B theo thiết kế mẫu tại Quyết định số 1355/QĐ-UBND ngày 08/8/2018 của UBND tỉnh, Quyết định 991/QĐ-UBND ngày 03/6/2020; chiều dài khoảng 700 m</t>
  </si>
  <si>
    <t>Đường bê tông liên thôn Nà Rầy - Nà Tha, xã Quang Phong</t>
  </si>
  <si>
    <t>Thôn Nà Tha</t>
  </si>
  <si>
    <t>Đường GTNT cấp B theo thiết kế mẫu tại Quyết định số 1355/QĐ-UBND ngày 08/8/2018 của UBND tỉnh, Quyết định 991/QĐ-UBND ngày 03/6/2020; chiều dài khoảng 1300 m</t>
  </si>
  <si>
    <t xml:space="preserve">Đường bê tông trục thôn Khuổi Căng </t>
  </si>
  <si>
    <t>Thôn Khuổi Căng</t>
  </si>
  <si>
    <t>Đường GTNT cấp B theo thiết kế mẫu tại Quyết định số 1355/QĐ-UBND ngày 08/8/2018 của UBND tỉnh, Quyết định 991/QĐ-UBND ngày 03/6/2020; chiều dài khoảng 800 m</t>
  </si>
  <si>
    <t>Cải tạo nâng cấp đường vào khu sản xuất từ Trạm biến áp Quang Phong 2 đến Thôm Choong</t>
  </si>
  <si>
    <t>Hệ thống thủy lợi Khuổi Bao, thôn Nà Tha</t>
  </si>
  <si>
    <t>Đập dâng, ống dẫn nước HDPE, kênh bê tông mác 150, mặt cắt kênh 30x40; chiều dài khoảng 2500m; diện tích tưới khoảng 7 ha</t>
  </si>
  <si>
    <t>Hệ thống thủy lợi Khuổi Rầy</t>
  </si>
  <si>
    <t>Thôn Nà Rầy</t>
  </si>
  <si>
    <t>Đập dâng, ống dẫn nước HDPE, kênh bê tông mác 150, mặt cắt kênh 30x40; chiều dài khoảng 1000m; diện tích tưới khoảng 5 ha</t>
  </si>
  <si>
    <t>E.3</t>
  </si>
  <si>
    <t>Xã Côn Minh</t>
  </si>
  <si>
    <t>Nhà văn hóa thôn Lùng Vai</t>
  </si>
  <si>
    <t>Thôn Lùng Vai</t>
  </si>
  <si>
    <t>Nhà văn hóa thôn Nà Ngoàn</t>
  </si>
  <si>
    <t>Thôn nà Ngoàn</t>
  </si>
  <si>
    <t>Nhà văn hóa thôn Lùng Vạng</t>
  </si>
  <si>
    <t>Thôn Lùng Vạng</t>
  </si>
  <si>
    <t>Xây dựng Nhà văn hóa thôn 100 chỗ ngồi theo thiết kế mẫu tại Quyết định số 1355/QĐ-UBND ngày 08/8/2018 của UBND tỉnh (Ký hiệu VHT-100); Quyết định 991/QĐ-UBND ngày 03/6/2020</t>
  </si>
  <si>
    <t>Nâng cấp Đường Lùng Pảng Cốc Keng</t>
  </si>
  <si>
    <t>Thôn Lùng Pảng</t>
  </si>
  <si>
    <t>Đường GTNT cấp B theo thiết kế mẫu tại Quyết định số 1355/QĐ-UBND ngày 08/8/2018 của UBND tỉnh, Quyết định 991/QĐ-UBND ngày 03/6/2020; chiều dài khoảng 1000 m</t>
  </si>
  <si>
    <t>Nâng cấp Đường Cốc Keng - Cốc Xa</t>
  </si>
  <si>
    <t>Đường GTNT cấp B theo thiết kế mẫu tại Quyết định số 1355/QĐ-UBND ngày 08/8/2018 của UBND tỉnh, Quyết định 991/QĐ-UBND ngày 03/6/2020; chiều dài khoảng 2000 m</t>
  </si>
  <si>
    <t>Nâng cấp đường Áng Hin, Bản Cuôn</t>
  </si>
  <si>
    <t>Thôn Áng Hin</t>
  </si>
  <si>
    <t>Nâng cấp đường Vằng Cống thôn Nà Ngoàn</t>
  </si>
  <si>
    <t>Thôn Nà Ngoàn</t>
  </si>
  <si>
    <t>Nâng cấp mương thủy lợi Pác Bó</t>
  </si>
  <si>
    <t xml:space="preserve">Kênh bê tông mác 150, mặt cắt kênh 30x40; chiều dài khoảng 1000 m; </t>
  </si>
  <si>
    <t>E.4</t>
  </si>
  <si>
    <t>Xã Lương Thượng</t>
  </si>
  <si>
    <t xml:space="preserve">Nâng cấp hệ thống thủy lợi QL 279 - Hang Tồng </t>
  </si>
  <si>
    <t>Thôn Bản Giang</t>
  </si>
  <si>
    <t xml:space="preserve">Kênh bê tông mác 150, mặt cắt kênh 30x30; chiều dài khoảng 600m
</t>
  </si>
  <si>
    <t xml:space="preserve">Kênh bê tông mác 150, mặt cắt kênh 30x30; chiều dài khoảng 300m
</t>
  </si>
  <si>
    <t>Cải tạo nâng cấp hệ thống hồ đập Bản Giang</t>
  </si>
  <si>
    <t>Thôn Nà Làng</t>
  </si>
  <si>
    <t>Thôn Vằng Khít</t>
  </si>
  <si>
    <t>Cải tạo hệ thống thủy lợi Pác Lùng Cà - Nà Lọ</t>
  </si>
  <si>
    <t>E.5</t>
  </si>
  <si>
    <t>Xã Dương Sơn</t>
  </si>
  <si>
    <t xml:space="preserve">Đường bê tông trục thôn Nà Giàng </t>
  </si>
  <si>
    <t>Thôn Nà Giàng</t>
  </si>
  <si>
    <t>Đường GTNT cấp B theo thiết kế mẫu tại Quyết định số 1355/QĐ-UBND ngày 08/8/2018, Quyết định 991/QĐ-UBND ngày 03/6/2020 của tỉnh Bắc Kạn; chiều dài khoảng 1000m</t>
  </si>
  <si>
    <t>Đường bê tông trục thôn Nà Nen</t>
  </si>
  <si>
    <t>Thôn Nà Nen</t>
  </si>
  <si>
    <t>Mặt đường BTXM mác 200#, dày 14 cm, chiều rộng mặt đường B mặt = 3m; chiều dài khoảng 750m</t>
  </si>
  <si>
    <t>Đường bê tông trục thôn Khuổi Chang (Đoạn nối tiếp)</t>
  </si>
  <si>
    <t>Thôn Khuổi Chang</t>
  </si>
  <si>
    <t>Nâng cấp đường sản xuất Nả Háng - Rầy Ỏi</t>
  </si>
  <si>
    <t>Thôn Rầy Ỏi</t>
  </si>
  <si>
    <t>Đường GTNT cấp B theo thiết kế mẫu tại Quyết định số 1355/QĐ-UBND ngày 08/8/2018 của UBND tỉnh, Quyết định 991/QĐ-UBND ngày 03/6/2020; chiều dài khoảng 500 m</t>
  </si>
  <si>
    <t>Hệ thống thủy lợi Khung Xa</t>
  </si>
  <si>
    <t>Thôn Khung Xa</t>
  </si>
  <si>
    <t xml:space="preserve">Trạm bơm, bể chứa, kênh mương </t>
  </si>
  <si>
    <t>Nâng cấp kênh mương Khuổi Chạt - Nà Ngăm</t>
  </si>
  <si>
    <t>Thôn Nà Ngăm</t>
  </si>
  <si>
    <t>Kênh bê tông mác 150, mặt cắt kênh 30x30; chiều dài khoảng 500m</t>
  </si>
  <si>
    <t>Cầu Cốc Hắt - Nà Mình</t>
  </si>
  <si>
    <t>Thôn Nà Mình</t>
  </si>
  <si>
    <t xml:space="preserve">Dự kiến chiều dài cầu khoảng 12m. Chiều rộng mặt cầu: Bmặt = 3,0 m. Chiều rộng lan can cầu: Blc = 0,25 m x 2. Mố, trụ xây đá hộc M75, mặt cầu bằng BTCT
</t>
  </si>
  <si>
    <t>Nâng cấp hệ thống thủy lợi Vằng Xoong - Khuổi Kheo</t>
  </si>
  <si>
    <t>Thôn Khuổi Kheo</t>
  </si>
  <si>
    <t xml:space="preserve">Đập, kênh bê tông mác 150, mặt cắt kênh 30x30; chiều dài khoảng 700m; </t>
  </si>
  <si>
    <t>Nâng cấp kênh mương Nà Mới + Cốc Nhừ - Thôn Nà Phai</t>
  </si>
  <si>
    <t>Thôn Nà Phai</t>
  </si>
  <si>
    <t>Kênh bê tông mác 150, mặt cắt kênh 30x30; chiều dài khoảng 300m</t>
  </si>
  <si>
    <t xml:space="preserve">Nâng cấp kênh mương Nà Luông - Vằng Kheo </t>
  </si>
  <si>
    <t>Kênh bê tông mác 150, mặt cắt kênh 30x30; chiều dài khoảng 250m</t>
  </si>
  <si>
    <t>Nâng cấp đường nội đồng Cốc Pái -  Nà Ngăm</t>
  </si>
  <si>
    <t>Đường GTNT cấp B theo thiết kế mẫu tại Quyết định số 1355/QĐ-UBND ngày 08/8/2018 của UBND tỉnh, Quyết định 991/QĐ-UBND ngày 03/6/2020; chiều dài khoảng 250 m</t>
  </si>
  <si>
    <t>Nâng cấp kênh mương Lũng Bon - Nà Cà</t>
  </si>
  <si>
    <t>Kênh bê tông mác 150, mặt cắt kênh 30x30; chiều dài khoảng 800m</t>
  </si>
  <si>
    <t xml:space="preserve">Nâng cấp đường trục thôn Nà Khoa - Nà Thang </t>
  </si>
  <si>
    <t>Thôn Nà Khoa</t>
  </si>
  <si>
    <t>Nâng cấp đường trục thôn Khuổi Sluôn</t>
  </si>
  <si>
    <t>Thôn Khuổi Sluôn</t>
  </si>
  <si>
    <t>E.6</t>
  </si>
  <si>
    <t>Xã Trần Phú</t>
  </si>
  <si>
    <t>Nhà Văn hoá thôn Pá Phấy</t>
  </si>
  <si>
    <t>Thôn Pá Phấy, xã Trần Phú</t>
  </si>
  <si>
    <t>Xây dựng Nhà văn hóa thôn 50 chỗ ngồi theo thiết kế mẫu tại Quyết định số 1355/QĐ-UBND ngày 08/8/2018 của UBND tỉnh (Ký hiệu VHT-50); Quyết định 991/QĐ-UBND ngày 03/6/2020</t>
  </si>
  <si>
    <t>Đổ bê tông đường sản xuất Soong Sáo</t>
  </si>
  <si>
    <t>Thôn Nà Mới, xã Trần Phú</t>
  </si>
  <si>
    <t>Đường GTNT cấp C theo thiết kế mẫu tại Quyết định số 1355/QĐ-UBND ngày 08/8/2018 của UBND tỉnh; Quyết định số 991/QĐ-UBND ngày 03/6/2020; chiều dài khoảng 0,6km</t>
  </si>
  <si>
    <t>Đường bê tông Phiêng Pụt</t>
  </si>
  <si>
    <t>Thôn Phiêng Pụt, xã Trần Phú</t>
  </si>
  <si>
    <t>Đường Nà Lẹng</t>
  </si>
  <si>
    <t>Thôn Nà Noong, xã Trần Phú</t>
  </si>
  <si>
    <t>Giải phóng mặt bằng</t>
  </si>
  <si>
    <t>Cầu tràn liên hợp Nà Tảng</t>
  </si>
  <si>
    <t>Thôn Nà Tảng</t>
  </si>
  <si>
    <t xml:space="preserve">Dự kiến chiều dài cầu khoảng 15m. Chiều rộng mặt cầu: Bmặt = 5,0 m. Chiều rộng lan can cầu: Blc = 0,25 m x 2. Mố, trụ xây đá hộc M75, mặt cầu bằng BTCT
</t>
  </si>
  <si>
    <t>Mặt bằng có sẵn</t>
  </si>
  <si>
    <t>Xã trần Phú</t>
  </si>
  <si>
    <t>Cải tạo nâng cấp đường Tục Lừa - Bản Chang</t>
  </si>
  <si>
    <t>Thôn Nà Mển</t>
  </si>
  <si>
    <t>Giải phóng mặt bằng mở rộng nền đường và đổ bê tông đoạn đầu tuyến dài khoảng 200m, nền rộng 4 m</t>
  </si>
  <si>
    <t>Đường bê tông Vằng Lực</t>
  </si>
  <si>
    <t>Đường bê tông ngõ xóm Chộc Coóc</t>
  </si>
  <si>
    <t>Đường GTNT cấp B theo thiết kế mẫu tại Quyết định số 1355/QĐ-UBND ngày 08/8/2018 của UBND tỉnh, Quyết định 991/QĐ-UBND ngày 03/6/2020; chiều dài khoảng 300 m</t>
  </si>
  <si>
    <t>Đường sản xuất Cạm Lếch</t>
  </si>
  <si>
    <t>Thôn Khuổi A, xã Trần Phú</t>
  </si>
  <si>
    <t>Đường GTNT cấp D theo thiết kế mẫu tại Quyết định số 1355/QĐ-UBND ngày 08/8/2018 của UBND tỉnh; Quyết định số 991/QĐ-UBND ngày 03/6/2020; chiều dài khoảng 500m</t>
  </si>
  <si>
    <t>Cầu Bản Đâng</t>
  </si>
  <si>
    <t>Thôn Bản Đâng, xã Trần Phú</t>
  </si>
  <si>
    <t xml:space="preserve">Dự kiến chiều dài cầu khoảng 8m. Chiều rộng mặt cầu: Bmặt = 6 m. Chiều rộng lan can cầu: Blc = 0,25 m x 2. Mố, trụ cầu bằng BTCT </t>
  </si>
  <si>
    <t>Cải tạo hệ thống thủy lợi Lủng Lừa - Nà Luông</t>
  </si>
  <si>
    <t>Lắp đặt ống nước có đường kính khoảng 14cm, chiều dài 1,5km, phục vụ nước tưới cánh đồng Nà Luông diện tích 4ha</t>
  </si>
  <si>
    <t>Mở mới đường Nà phấy</t>
  </si>
  <si>
    <t>Thôn Nà Liềng, xã Trần Phú</t>
  </si>
  <si>
    <t xml:space="preserve">Mở mới tuyến đường, chiều dài khoảng 1000 m. Nền đường rộng: Bn = 5m, mặt đường rộng: Bmặt = 4,0 m </t>
  </si>
  <si>
    <t>Mở mới đường bê tông vào bãi rác xã Trần Phú</t>
  </si>
  <si>
    <t>Mở mới tuyến đường, chiều dài khoảng 1000 m. Nền đường rộng: Bn = 4m, mặt đường rộng: Bmặt = 3,0 m. Lề đường rộng: Blề = 0,5 m x 2. Mặt đường cấp phối</t>
  </si>
  <si>
    <t>E.7</t>
  </si>
  <si>
    <t>Xã Cường Lợi</t>
  </si>
  <si>
    <t>Đường ngõ xóm đến khu sản xuất</t>
  </si>
  <si>
    <t>Thôn Nặm Dắm xã Cường Lợi</t>
  </si>
  <si>
    <t xml:space="preserve">Đường GTNT cấp B theo thiết kế mẫu tại Quyết định số 1355/QĐ-UBND ngày 08/8/2018 của UBND tỉnh, Quyết định 991/QĐ-UBND ngày 03/6/2020; </t>
  </si>
  <si>
    <t>Xây dựng cầu Nà Chúa vào khu sản xuất</t>
  </si>
  <si>
    <t>Thôn Nà Tát xã Cường Lợi</t>
  </si>
  <si>
    <t>Dự kiến chiều dài cầu khoảng 5m. Chiều rộng mặt cầu: Bmặt = 3,5 m. Chiều rộng lan can cầu: Blc = 0,3 m x 2. Mố, trụ xây đá hộc M75, mặt cầu bằng BTCT M200</t>
  </si>
  <si>
    <t xml:space="preserve">Đường ngõ xóm thôn Nà Sang xã Cường Lợi </t>
  </si>
  <si>
    <t>Thôn Nà Sang xã Cường Lợi</t>
  </si>
  <si>
    <t>Đường ngõ xóm đến khu sản xuất (đoạn 2)</t>
  </si>
  <si>
    <t>Đường ngõ xóm thôn Nà Sang xã Cường Lợi (đoạn 2)</t>
  </si>
  <si>
    <t>Cải tạo, nâng cấp Nhà văn hoá thôn Nà Sang</t>
  </si>
  <si>
    <t>Xây tường rào, cổng gạch chỉ đặc mác 75#, VXM mác 50#, dài khoảng 100m, sân bê tông XM mác 200#, dầy 10cm rộng S = 200m2, lợp mái che bằng tôn diện tích khoảng 80m2, nhà vệ sinh theo thiết kế mẫu WC:01</t>
  </si>
  <si>
    <t xml:space="preserve">Xây dựng cầu Cốc Rượi </t>
  </si>
  <si>
    <t>Dự kiến chiều dài cầu khoảng 5m. Chiều rộng mặt cầu: Bmặt = 3,5 m. Mố, trụ xây đá hộc M75, mặt cầu bằng BTCT M200</t>
  </si>
  <si>
    <t>Cải tạo, nâng cấp nhà văn hoá thôn Nặm Dắm</t>
  </si>
  <si>
    <t>Xây tường rào, cổng gạch chỉ đặc mác 75#, VXM mác 50#, dài khoảng 40m, sân bê tông XM mác 200#, dầy 10cm rộng S = 260m2, đường vào dài khoảng 25m, đổ BTXM mác 200# dầy 14cm.</t>
  </si>
  <si>
    <t xml:space="preserve">Sửa chữa nâng cấp đập, kênh mương Nà Sang </t>
  </si>
  <si>
    <t>Kênh bê tông mác 150, mặt cắt kênh 30x30</t>
  </si>
  <si>
    <t xml:space="preserve">Đường bê tông đường vào khu sản xuất Slọ Dắm, thôn Nặm Dắm </t>
  </si>
  <si>
    <t xml:space="preserve">Đường vào khu sản xuất Pác Phai, thôn Nà Sang </t>
  </si>
  <si>
    <t xml:space="preserve">Đường vào khu sản xuất Rọ Nghiều - Cam Lậc,  thôn Nà Tát </t>
  </si>
  <si>
    <t>E.8</t>
  </si>
  <si>
    <t>Xã Cư Lễ</t>
  </si>
  <si>
    <t xml:space="preserve">Đường bê tông nội thôn Khuổi Quân </t>
  </si>
  <si>
    <t>Thôn Khuổi Quân</t>
  </si>
  <si>
    <t>Đường bê tông QL3B, Cốc Xả- Khuổi Luộng</t>
  </si>
  <si>
    <t>Thôn Pò Rì</t>
  </si>
  <si>
    <t>Đường GTNT cấp B theo thiết kế mẫu tại Quyết định số 1355/QĐ-UBND ngày 08/8/2018 của UBND tỉnh, Quyết định 991/QĐ-UBND ngày 03/6/2020; chiều dài khoảng 1400 m</t>
  </si>
  <si>
    <t>Đường nội thôn QL3B -Nà Dài</t>
  </si>
  <si>
    <t>Thôn Nà Dài</t>
  </si>
  <si>
    <t>Đường bê tông Cặm Mjầu - Nộc Pẩư</t>
  </si>
  <si>
    <t>Thôn Cặm Mjầu</t>
  </si>
  <si>
    <t>Đường GTNT cấp B theo thiết kế mẫu tại Quyết định số 1355/QĐ-UBND ngày 08/8/2018 của UBND tỉnh, Quyết định 991/QĐ-UBND ngày 03/6/2020; chiều dài khoảng 460 m</t>
  </si>
  <si>
    <t>Mở mới đường liên thôn Khau Pần - QL3B</t>
  </si>
  <si>
    <t>Thôn Khau Pần</t>
  </si>
  <si>
    <t xml:space="preserve">Mở mới tuyến đường, chiều dài khoảng 1300 m. Nền đường rộng: Bn = 4m, mặt đường rộng: Bmặt = 3,0 m </t>
  </si>
  <si>
    <t>Mở mới đường sản xuất Cặm Mjầu - Thôm Phéc</t>
  </si>
  <si>
    <t>Mở mới tuyến đường, chiều dài khoảng 1100 m. Nền đường rộng: Bn = 4m, mặt đường rộng: Bmặt = 3,0 m. Lề đường rộng: Blề = 0,5 m x 2. Mặt đường cấp phối</t>
  </si>
  <si>
    <t>Mở mới đường sản xuất Cặm Mjầu – Cốc Cọng</t>
  </si>
  <si>
    <t>Mở mới tuyến đường, chiều dài khoảng 1100 m. Nền đường rộng: Bn = 4m, mặt đường rộng: Bmặt = 3,0 m. Lề đường rộng: Blề = 0,5 m x 2</t>
  </si>
  <si>
    <t xml:space="preserve">Mương thủy lợi Cốc Mười </t>
  </si>
  <si>
    <t>Đập, kênh bê tông mác 150, mặt cắt kênh 30x30; chiều dài khoảng 1.200 m</t>
  </si>
  <si>
    <t>Mở mới tuyến đường, chiều dài khoảng 1300 m. Nền đường rộng: Bn = 4m, mặt đường rộng: Bmặt = 3,0 m đổ BTXM. Lề đường rộng: Blề = 0,5 m x 2</t>
  </si>
  <si>
    <t>Mương phai Nà Chả</t>
  </si>
  <si>
    <t>Thôn Bản Pò</t>
  </si>
  <si>
    <t>Đập, kênh bê tông mác 150, mặt cắt kênh 30x30; chiều dài khoảng 500 m</t>
  </si>
  <si>
    <t>Đổ bê tông Khuổi Dìa</t>
  </si>
  <si>
    <t>Thôn Khau Ngoà</t>
  </si>
  <si>
    <t>Đổ bê tông đường sản xuất Cốc Mòn</t>
  </si>
  <si>
    <t>Thôn Pò Pái</t>
  </si>
  <si>
    <t>E.9</t>
  </si>
  <si>
    <t>Xã Đổng Xá</t>
  </si>
  <si>
    <t>Đường bê tông Khuổi Nạc</t>
  </si>
  <si>
    <t>Thôn Khuổi Nạc</t>
  </si>
  <si>
    <t>Đường GTNT cấp B theo thiết kế mẫu tại Quyết định số 1355/QĐ-UBND ngày 08/8/2018 của UBND tỉnh, Quyết định 991/QĐ-UBND ngày 03/6/2020; chiều dài khoảng 1.200 m</t>
  </si>
  <si>
    <t>Nhà Văn hóa thôn Lũng Tao</t>
  </si>
  <si>
    <t>Thôn Lũng Tao</t>
  </si>
  <si>
    <t>Xây dựng Nhà văn hóa thôn 50 chỗ ngồi theo thiết kế mẫu tại Quyết định số 1355/QĐ-UBND ngày 08/8/2018 của UBND tỉnh (Ký hiệu VHT-50); Quyết định 991/QĐ-UBND ngày 03/6/2021</t>
  </si>
  <si>
    <t>Đường bê tông vào Trạm y tế xã Đổng Xá</t>
  </si>
  <si>
    <t>Đường GTNT cấp B theo thiết kế mẫu tại Quyết định số 1355/QĐ-UBND ngày 08/8/2018 của UBND tỉnh, Quyết định 991/QĐ-UBND ngày 03/6/2020; chiều dài khoảng 100 m</t>
  </si>
  <si>
    <t>Nhà Văn hóa thôn Khuổi Nà</t>
  </si>
  <si>
    <t>Thôn Khuổi Nà</t>
  </si>
  <si>
    <t>Xây dựng Nhà văn hóa thôn 80 chỗ ngồi theo thiết kế mẫu tại Quyết định số 1355/QĐ-UBND ngày 08/8/2018 của UBND tỉnh (Ký hiệu VHT-80); Quyết định 991/QĐ-UBND ngày 03/6/2021</t>
  </si>
  <si>
    <t>Xây mới nhà Văn hóa thôn Nà Thác</t>
  </si>
  <si>
    <t>Thôn Nà Thác</t>
  </si>
  <si>
    <t>Xây dựng Nhà văn hóa thôn 100 chỗ ngồi theo thiết kế mẫu tại Quyết định số 1355/QĐ-UBND ngày 08/8/2018 của UBND tỉnh (Ký hiệu VHT-100); Quyết định 991/QĐ-UBND ngày 03/6/2022</t>
  </si>
  <si>
    <t>Nhà Văn hóa thôn Kẹn Cò</t>
  </si>
  <si>
    <t>Thôn Kẹn Cò</t>
  </si>
  <si>
    <t>Đường liên thôn Nà Thác - Khuổi Nà</t>
  </si>
  <si>
    <t xml:space="preserve">Đường bê tông Khuổi Tè </t>
  </si>
  <si>
    <t>Nhà Văn hóa thôn Khuổi Nạc</t>
  </si>
  <si>
    <t>Đường bê tông Nà Khanh - Khuổi Nạc</t>
  </si>
  <si>
    <t>Đường bê tông Nà Thác -Khuổi Duốc</t>
  </si>
  <si>
    <t xml:space="preserve">Đường bê tông Nà Khanh </t>
  </si>
  <si>
    <t>Thôn Nà Khanh</t>
  </si>
  <si>
    <t>Đường bê tông Khuổi Cáy</t>
  </si>
  <si>
    <t>Thôn Khuổi Cáy</t>
  </si>
  <si>
    <t>Nhà Văn hóa thôn Khuổi Cáy</t>
  </si>
  <si>
    <t>E.10</t>
  </si>
  <si>
    <t>Xã Văn Lang</t>
  </si>
  <si>
    <t>Xây dựng phòng học bộ môn trường TH&amp;THCS Lạng San, xã Văn Lang</t>
  </si>
  <si>
    <t>Nhà 2 tầng gồm 4 phòng bộ môn, mái tôn chống nóng diện tích sàn 240m2</t>
  </si>
  <si>
    <t>Cải tạo nâng cấp đường trục thôn Cốc Sâu - Bản Sảng,  xã Văn Lang</t>
  </si>
  <si>
    <t>Thôn Bản Sảng</t>
  </si>
  <si>
    <t>Đường GTNT cấp B theo thiết kế mẫu tại Quyết định số 1355/QĐ-UBND ngày 08/8/2018 của UBND tỉnh, Quyết định 991/QĐ-UBND ngày 03/6/2020; chiều dài khoảng 1900 m</t>
  </si>
  <si>
    <t>Nhà văn hóa thôn To Đoóc xã Văn Lang</t>
  </si>
  <si>
    <t>Thôn To Đoóc</t>
  </si>
  <si>
    <t>Nhà văn hóa 80 chỗ ngồi, theo thiết kế mẫu quy định tại QĐ số 1355/QĐ-UBND ngày 08/8/2018 của UBND tỉnh Bắc Kạn</t>
  </si>
  <si>
    <t>Nhà văn hóa thôn Nà Diệc xã Văn Lang</t>
  </si>
  <si>
    <t>Thôn Nà Diệc</t>
  </si>
  <si>
    <t xml:space="preserve">Xây dựng nhà lớp học trườngTH&amp;THCS Lạng San (Điểm trường Bản Sảng) </t>
  </si>
  <si>
    <t>Nhà 1 tầng, 2 phòng, mái tôn chống nóng diện tích sàn 220 m2; công trình vệ sinh</t>
  </si>
  <si>
    <t>Đường điện 0,4 KV đoạn nhà Văn hóa Thẳm Mu,  xã Văn Lang</t>
  </si>
  <si>
    <t>Thôn Thảm Mu</t>
  </si>
  <si>
    <t>Xây dựng 1000m đường dây 0,4 KV; cột BT vuông H8, 5 B chế tạo theo TCVN, móng cột bê tông cốt thép</t>
  </si>
  <si>
    <t>Xây dựng cầu dân sinh Nà Kham thôn Nà Dường, xã Văn Lang</t>
  </si>
  <si>
    <t>Thôn Nà Dường</t>
  </si>
  <si>
    <t>Cầu BTCT chiều dài L= 5m, r=3,5m bao gômg cả lan can cầu, r(mặt sử dụng)=3m, xây trụ đỡ giữa cầu, kè hai bên trống sói chân cầu thượng, hạ lưu L=20m, h=3m, r(đáy)=1,5m, r(mặt)=0,5m, đổ bê tông đường 02 bên cầu mác 200, nót đáy bằng đá 1x2 dày 0,12m,  L=150m, r=3m, h=0,18m</t>
  </si>
  <si>
    <t>Xây dựng cầu sản xuất Vằng Sấn thôn Cốc Phia, xã Văn Lang</t>
  </si>
  <si>
    <t>Cầu BTCT chiều dài L= 9m, r=3,5m bao gômg cả lan can cầu, r(mặt sử dụng)=3m, xây trụ đỡ giữa cầu, kè hai bên trống sói chân cầu thượng, hạ lưu L=20m, h=5m, r(đáy)=1,5m, r(mặt)=0,5m, đổ bê tông đường 02 bên cầu mác 200, nót đáy bằng đá 1x2 dày 0,12m,  L=50m, r=3m, h=0,18m</t>
  </si>
  <si>
    <t>Cải tạo, nâng cấp đường sản xuất Bản Kén - Nặm Dân</t>
  </si>
  <si>
    <t>Bản Kén, xã Vănh Lang</t>
  </si>
  <si>
    <t>Đường GTNT cấp B theo thiết kế mẫu tại Quyết định số 1355/QĐ-UBND ngày 08/8/2018 của UBND tỉnh, Quyết định 991/QĐ-UBND ngày 03/6/2020; chiều dài khoảng 1500 m</t>
  </si>
  <si>
    <t>E.11</t>
  </si>
  <si>
    <t>Xã Văn Vũ</t>
  </si>
  <si>
    <t>Đường bê tông Thôm Khon - Khuổi Tàn (GĐ1)</t>
  </si>
  <si>
    <t>Thôn Thôm Khon</t>
  </si>
  <si>
    <t>Đường bê tông Thôm Khinh - Khuổi Khuông</t>
  </si>
  <si>
    <t>Thôn Nặm Rặc</t>
  </si>
  <si>
    <t>Đường bê tông Nà Tùm - Khuổi Phầy</t>
  </si>
  <si>
    <t>Thôn Khuổi Phầy</t>
  </si>
  <si>
    <t>Nhà văn hóa thôn Pò Rản</t>
  </si>
  <si>
    <t>Thôn Pò Rản</t>
  </si>
  <si>
    <t>Xây dựng Nhà văn hóa thôn 80 chỗ ngồi theo thiết kế mẫu tại Quyết định số 1355/QĐ-UBND ngày 08/8/2018 của UBND tỉnh (Ký hiệu VHT-50); Quyết định 991/QĐ-UBND ngày 03/6/2020</t>
  </si>
  <si>
    <t>Đường bê tông Rạo Vài - Cốc Hón</t>
  </si>
  <si>
    <t>Thôn Khuổi Mụ</t>
  </si>
  <si>
    <t xml:space="preserve">Đường bê tông Khuổi Tàn </t>
  </si>
  <si>
    <t>Đường GTNT cấp B theo thiết kế mẫu tại Quyết định số 1355/QĐ-UBND ngày 08/8/2018 của UBND tỉnh, Quyết định 991/QĐ-UBND ngày 03/6/2020; chiều dài khoảng 1200 m</t>
  </si>
  <si>
    <t>Đường bê tông Chất Lường - Nà Tòng</t>
  </si>
  <si>
    <t>Thôn Nà Cằm</t>
  </si>
  <si>
    <t>Nhà văn hóa thôn Pò Pheo</t>
  </si>
  <si>
    <t>Thôn Pò Pheo</t>
  </si>
  <si>
    <t>Đường bê tông Cốc Cọ - Tàng Luông</t>
  </si>
  <si>
    <t>Thôn Nà Ca</t>
  </si>
  <si>
    <t>Đường GTNT cấp B theo thiết kế mẫu tại Quyết định số 1355/QĐ-UBND ngày 08/8/2018 của UBND tỉnh, Quyết định 991/QĐ-UBND ngày 03/6/2020; chiều dài khoảng 900m</t>
  </si>
  <si>
    <t>Đường bê tông ngõ xóm Nà Quáng</t>
  </si>
  <si>
    <t>Thôn Nà Quáng</t>
  </si>
  <si>
    <t>Nhà văn hóa thôn Pò Cạu</t>
  </si>
  <si>
    <t>Thôn Pò Cạu</t>
  </si>
  <si>
    <t>Đường bê tông Pò Lải - Xum Chộc</t>
  </si>
  <si>
    <t>Thôn Pò Lải</t>
  </si>
  <si>
    <t>Đường bê tông thôn Khuổi Phầy</t>
  </si>
  <si>
    <t>Nhà văn hóa thôn Thôm Khon</t>
  </si>
  <si>
    <t>Nhà văn hóa thôn Nặm Rặc</t>
  </si>
  <si>
    <t>E.12</t>
  </si>
  <si>
    <t>Xã Văn Minh</t>
  </si>
  <si>
    <t>Đường trục thôn từ Nhà văn hóa thôn Nà Piẹt - Vằng Piẹt</t>
  </si>
  <si>
    <t>Thôn Nà Piẹt</t>
  </si>
  <si>
    <t>Nhà Văn hóa thôn Nà Mực</t>
  </si>
  <si>
    <t> Thôn Nà Mực</t>
  </si>
  <si>
    <t>Nhà Văn hóa thôn Nà Deng</t>
  </si>
  <si>
    <t> Thôn Nà Deng</t>
  </si>
  <si>
    <t>Nhà Văn hóa thôn Khuổi Tục</t>
  </si>
  <si>
    <t> Thôn Khuổi Tục</t>
  </si>
  <si>
    <t xml:space="preserve">Đường trục thôn Khuổi Liềng </t>
  </si>
  <si>
    <t xml:space="preserve">Thôn Khuổi Liềng </t>
  </si>
  <si>
    <t>Đường trục thôn Pác Liềng - Nà Ngòa</t>
  </si>
  <si>
    <t xml:space="preserve">Thôn Pác Liềng, Nà Ngòa </t>
  </si>
  <si>
    <t>Đường GTNT cấp B theo thiết kế mẫu tại Quyết định số 1355/QĐ-UBND ngày 08/8/2018 của UBND tỉnh, Quyết định 991/QĐ-UBND ngày 03/6/2020; chiều dài khoảng 1800 m</t>
  </si>
  <si>
    <t>Đường trục thôn Vằng Kho, thôn Khuổi tục</t>
  </si>
  <si>
    <t xml:space="preserve">Thôn Khuổi Tục </t>
  </si>
  <si>
    <t>Nâng cấp hệ thống thủy lợi Khuổi Khiếu , thôn Nà Ro</t>
  </si>
  <si>
    <t>Thôn Nà Ro</t>
  </si>
  <si>
    <t xml:space="preserve">Đập, kênh bê tông mác 150, mặt cắt kênh 30x30; chiều dài khoảng 2500m; </t>
  </si>
  <si>
    <t>Nâng cấp hệ thống thủy lợi Cốc Lải, thôn Khuổi Tục</t>
  </si>
  <si>
    <t>Thôn Khuổi Tục</t>
  </si>
  <si>
    <t xml:space="preserve">Đập, kênh bê tông mác 150, mặt cắt kênh 30x30; chiều dài khoảng 1200m; </t>
  </si>
  <si>
    <t>Thôn Nà Dụ</t>
  </si>
  <si>
    <t xml:space="preserve">Đập, kênh bê tông mác 150, mặt cắt kênh 30x30; chiều dài khoảng 400m; </t>
  </si>
  <si>
    <t>Nâng cấp hệ thống thủy lợi Sàng Lường, thôn Nà Mực</t>
  </si>
  <si>
    <t>Thôn Nà Mực</t>
  </si>
  <si>
    <t xml:space="preserve">Đập, kênh bê tông mác 150, mặt cắt kênh 30x30; chiều dài khoảng 1000m; </t>
  </si>
  <si>
    <t>Cải tạo đường điện 0,4 KV thôn Nà Mực, xã văn Minh</t>
  </si>
  <si>
    <t>Xây dựng 700m đường dây 0,4 KV; xây mới 18 cột BT vuông H8, 5 B chế tạo theo TCVN, móng cột bê tông cốt thép</t>
  </si>
  <si>
    <t>Cải tạo đường điện 0,4 KV thôn Khuổi Tục, xã Văn Minh</t>
  </si>
  <si>
    <t>Xây dựng 1500m đường dây 0,4 KV; xây mới 40 cột BT vuông H8, 5 B chế tạo theo TCVN, móng cột bê tông cốt thép</t>
  </si>
  <si>
    <t>Cải tạo đường điện 0,4 KV thôn Khuổi Piấu - Nà Mực, xã Văn Minh</t>
  </si>
  <si>
    <t>Xây dựng 1500m đường dây 0,4 KV; xây mới 50 cột BT vuông H8, 5 B chế tạo theo TCVN, móng cột bê tông cốt thép</t>
  </si>
  <si>
    <t>E.13</t>
  </si>
  <si>
    <t>Xã Sơn Thành</t>
  </si>
  <si>
    <t>Nâng cấp hệ thống thủy lợi đập Cốc Mạ, thôn Nà Pàn</t>
  </si>
  <si>
    <t>Thôn Nà Pàn</t>
  </si>
  <si>
    <t xml:space="preserve">Đập, kênh bê tông mác 150, mặt cắt kênh 30x30; chiều dài khoảng 1600m; </t>
  </si>
  <si>
    <t>Nâng cấp đường vào khu sản xuất Nà Khon</t>
  </si>
  <si>
    <t>Thôn Nà Khon</t>
  </si>
  <si>
    <t>Mặt đường cũ rộng 2m. Mở rộng đường: Bn = 4m, mặt đường rộng: Bmặt = 3,0 m.  Tổng chiều dài khoảng 700 m. Mặt đường đổ bê tông mác 200, đá 1x2 dày 16cm</t>
  </si>
  <si>
    <t>Đập, mương Pựt Cầu thôn Pò Chẹt</t>
  </si>
  <si>
    <t>Thôn Pò Chẹt</t>
  </si>
  <si>
    <t xml:space="preserve">Đập, kênh bê tông mác 150, mặt cắt kênh 30x30; chiều dài khoảng 300m; </t>
  </si>
  <si>
    <t>Trạm bơm điện thôn Nà Khon</t>
  </si>
  <si>
    <t xml:space="preserve">Nhà trạm 25m2, máy bơm, bể xả 50m3, hệ thống đường ống PVC khoảng 200m
Diện tích tưới 4ha; 25 hộ dân hưởng lợi
</t>
  </si>
  <si>
    <t>Đường bê tông Bản Cáu - Khuổi Kháp</t>
  </si>
  <si>
    <t>Thôn Khuổi Kháp</t>
  </si>
  <si>
    <t>Mặt đường cũ rộng 2,5 m. Mở rộng đường: Bn = 4m, mặt đường rộng: Bmặt = 3,0 m.  Tổng chiều dài khoảng 400 m. Mặt đường đổ bê tông mác 200, đá 1x2 dày 16cm</t>
  </si>
  <si>
    <t>Cải tạo hệ thống thủy lợi Thôm Pục</t>
  </si>
  <si>
    <t>Thôn Thôm Pục</t>
  </si>
  <si>
    <t xml:space="preserve">Kênh bê tông mác 150, mặt cắt kênh 30x30; chiều dài khoảng 1000 m; </t>
  </si>
  <si>
    <t>Đường bê tông Khuổi Luông (đoạn nối tiếp)</t>
  </si>
  <si>
    <t>Thôn Khuổi Luông</t>
  </si>
  <si>
    <t>Mặt đường cũ rộng 2,5 m. Mở rộng đường: Bn = 4m, mặt đường rộng: Bmặt = 3,0 m.  Tổng chiều dài khoảng 300 m. Mặt đường đổ bê tông mác 200, đá 1x2 dày 16cm</t>
  </si>
  <si>
    <t>Đường ngõ xóm đến nhà Văn hóa thôn Nà Kèn</t>
  </si>
  <si>
    <t>Thôn Nà Kèn</t>
  </si>
  <si>
    <t>Nâng cấp đường vào khu sản xuất To Đoóc</t>
  </si>
  <si>
    <t>Mặt đường cũ rộng 1,5 m. Mở rộng đường: Bn = 4m, mặt đường rộng: Bmặt = 3,0 m.  Tổng chiều dài khoảng 700 m. Mặt đường đổ bê tông mác 200, đá 1x2 dày 16cm</t>
  </si>
  <si>
    <t>Cải tạo hệ thống thủy lợi Nà Pùng</t>
  </si>
  <si>
    <t>Thôn Pan Khe</t>
  </si>
  <si>
    <t>Nâng cấp đường vào khu sản xuất Cốc Pàu</t>
  </si>
  <si>
    <t>Mặt đường cũ rộng 1m. Mở rộng đường: Bn = 4m, mặt đường rộng: Bmặt = 3,0 m.  Tổng chiều dài khoảng 2000 m. Mặt đường đổ bê tông mác 200, đá 1x2 dày 16cm</t>
  </si>
  <si>
    <t>Cải tạo đường điện 0,4 KV thôn Khuổi Luông</t>
  </si>
  <si>
    <t>Nhà Văn Hóa thôn Khuổi Kháp</t>
  </si>
  <si>
    <t>Nâng cấp đường ngõ xóm Rọ Điểng - Pan Khe</t>
  </si>
  <si>
    <t>Đường bê tông Ngõ Xóm Khuổi Luộng</t>
  </si>
  <si>
    <t>Thôn Thanh Sơn</t>
  </si>
  <si>
    <t>Đường GTNT cấp B theo thiết kế mẫu tại Quyết định số 1355/QĐ-UBND ngày 08/8/2018 của UBND tỉnh, Quyết định 991/QĐ-UBND ngày 03/6/2020; chiều dài khoảng 200 m</t>
  </si>
  <si>
    <t>Thôn Hát Lài</t>
  </si>
  <si>
    <t>Cải tạo đường điện 0,4 KV Nà Quang - Thôn Nà Pàn</t>
  </si>
  <si>
    <t xml:space="preserve">Xây dựng 500m đường dây 0,4 KV; xây mới 15 cột BT vuông H8, 5 B chế tạo theo TCVN, móng cột bê tông </t>
  </si>
  <si>
    <t>Nhà Văn hóa thôn Thanh Sơn</t>
  </si>
  <si>
    <t>Nhà Văn hóa thôn Hát Lài</t>
  </si>
  <si>
    <t>E.14</t>
  </si>
  <si>
    <t>Xã Kim Lư</t>
  </si>
  <si>
    <t>Đường bê tông trục thôn Khum Mằn</t>
  </si>
  <si>
    <t>Thôn Khum Mằn</t>
  </si>
  <si>
    <t>Đường GTNT cấp B theo thiết kế mẫu tại Quyết định số 1355/QĐ-UBND ngày 08/8/2018 của UBND tỉnh, Quyết định 991/QĐ-UBND ngày 03/6/2020; chiều dài khoảng 600 m</t>
  </si>
  <si>
    <t>Cải tạo đường điện 0,4 KV thôn Khum Mằn</t>
  </si>
  <si>
    <t xml:space="preserve">Xây dựng 1000m đường dây 0,4 KV; xây mới 15 cột BT vuông H8, 5 B chế tạo theo TCVN, móng cột bê tông </t>
  </si>
  <si>
    <t>Kênh, mương Cốc Phường</t>
  </si>
  <si>
    <t xml:space="preserve">Xây mới mặt cắt kênh 40x30; chiều dài khoảng 400 m; </t>
  </si>
  <si>
    <t>E.15</t>
  </si>
  <si>
    <t>Xã Xuân Dương</t>
  </si>
  <si>
    <t>Nâng cấp đường trục thôn từ Nà Pinh - Bó Chinh đến nhà văn hóa thôn Nà Chang</t>
  </si>
  <si>
    <t>Thôn Nà Chang</t>
  </si>
  <si>
    <t>Mặt đường cũ rộng 1,5 m. Mở rộng đường: Bn = 4m, mặt đường rộng: Bmặt = 3,0 m.  Tổng chiều dài khoảng 2000 m. Mặt đường đổ bê tông mác 200, đá 1x2 dày 16cm</t>
  </si>
  <si>
    <t xml:space="preserve">Nhà văn hóa thôn Nà Chang </t>
  </si>
  <si>
    <t>Nâng cấp đường Pác Tuồng - Khản Va,  thôn Nà Dăm</t>
  </si>
  <si>
    <t>Thôn Nà Dăm</t>
  </si>
  <si>
    <t>Mặt đường cũ rộng 1 m. Mở rộng đường: Bn = 4m, mặt đường rộng: Bmặt = 3,0 m.  Tổng chiều dài khoảng 1600 m. Mặt đường đổ bê tông mác 200, đá 1x2 dày 16cm</t>
  </si>
  <si>
    <t>Nhà văn hóa thôn Bắc Sen</t>
  </si>
  <si>
    <t>Thôn Bắc Sen</t>
  </si>
  <si>
    <t>Nâng cấp đường ngõ xóm từ Cốc Mìn đi Thang Nà</t>
  </si>
  <si>
    <t>Thôn Cốc Càng</t>
  </si>
  <si>
    <t>Mặt đường cũ rộng 1 m. Mở rộng đường: Bn = 4m, mặt đường rộng: Bmặt = 3,0 m.  Tổng chiều dài khoảng 1000 m. Mặt đường đổ bê tông mác 200, đá 1x2 dày 16cm</t>
  </si>
  <si>
    <t xml:space="preserve">Nhà văn hóa thôn Cốc Càng </t>
  </si>
  <si>
    <t>Nâng cấp đường liên thôn Nà Chang đến Bãi rác, thôn Cốc Càng</t>
  </si>
  <si>
    <t>Mặt đường cũ rộng 1 m. Mở rộng đường: Bn = 4m, mặt đường rộng: Bmặt = 3,0 m.  Tổng chiều dài khoảng 1500 m. Mặt đường đổ bê tông mác 200, đá 1x2 dày 16cm</t>
  </si>
  <si>
    <t>Nâng cấp đường trục thôn từ ĐT 256 - Khau Chiếu</t>
  </si>
  <si>
    <t>Thôn Thôm Chản</t>
  </si>
  <si>
    <t>Mặt đường cũ rộng 1,5 m. Mở rộng đường: Bn = 4m, mặt đường rộng: Bmặt = 3,0 m.  Tổng chiều dài khoảng 1000 m. Mặt đường đổ bê tông mác 200, đá 1x2 dày 16cm</t>
  </si>
  <si>
    <t>Nhà văn hóa thôn Nà Cai</t>
  </si>
  <si>
    <t>Thôn Nà Cai</t>
  </si>
  <si>
    <t>Nâng cấp đường liên thôn Nà Cai đến Khuổi Shuôn</t>
  </si>
  <si>
    <t>Nâng cấp đường từ Nhà văn hóa thôn Cốc Càng đến Cốc Duống</t>
  </si>
  <si>
    <t>Nâng cấp đường trục thôn từ Nhà văn hóa thôn Nà Chang đến Cốc Lùng</t>
  </si>
  <si>
    <t>Mặt đường cũ rộng 1,5 m. Mở rộng đường: Bn = 4m, mặt đường rộng: Bmặt = 3,0 m.  Tổng chiều dài khoảng 600 m. Mặt đường đổ bê tông mác 200, đá 1x2 dày 16cm</t>
  </si>
  <si>
    <t>Mở mới đường từ ĐT256 đến Trạm Y tế - Trường Mần Non Xuân Dương</t>
  </si>
  <si>
    <t>Thôn Khu Chợ</t>
  </si>
  <si>
    <t>Mở mới tuyến đường, chiều dài khoảng 200 m. Nền đường rộng: Bn = 4m, mặt đường rộng: Bmặt = 3,0 m. Lề đường rộng: Blề = 0,5 m x 2. Mặt đường đổ bê tông mác 200, đá 1x2 dày 16cm</t>
  </si>
  <si>
    <t>E.16</t>
  </si>
  <si>
    <t>Xã Liêm Thủy</t>
  </si>
  <si>
    <t xml:space="preserve">Nâng cấp đường Lũng Danh </t>
  </si>
  <si>
    <t>Thôn Lũng Danh</t>
  </si>
  <si>
    <t>Đường GTNT cấp B theo thiết kế mẫu tại Quyết định số 1355/QĐ-UBND ngày 08/8/2018 của UBND tỉnh, Quyết định 991/QĐ-UBND ngày 03/6/2020; chiều dài khoảng 1600 m</t>
  </si>
  <si>
    <t>Nhà Văn hóa thôn Lũng Danh</t>
  </si>
  <si>
    <t>Nhà Văn hóa thôn Bản cải</t>
  </si>
  <si>
    <t>Thôn Bản Cải</t>
  </si>
  <si>
    <t>Hoàn thiện công trình phụ Trạm y tế xã Liêm Thủy</t>
  </si>
  <si>
    <t>Nhà kho diện tích 30 m2</t>
  </si>
  <si>
    <t>Hệ thống thủy lợi Vàng Đông - Khuổi Tấy B</t>
  </si>
  <si>
    <t xml:space="preserve"> Thôn Khuổi tấy B</t>
  </si>
  <si>
    <t xml:space="preserve">Đập, ống dẫn nước; chiều dài khoảng 1500m; </t>
  </si>
  <si>
    <t>Hệ thống thủy lợi Khuổi Kim, thôn Nà Pì</t>
  </si>
  <si>
    <t>Đường Nà Cà -Kèm Nọi,  thôn Nà Bó</t>
  </si>
  <si>
    <t>Thôn Nà Bó, xã Liêm Thuỷ</t>
  </si>
  <si>
    <t>Công trình phụ trợ Trường Mầm non Liêm Thuỷ</t>
  </si>
  <si>
    <t>Sân khấu diện tích khoảng 200 m2</t>
  </si>
  <si>
    <t>Đường Nà Kéo thôn Lũng Danh</t>
  </si>
  <si>
    <t>Kè chống sạt lở Trường Mầm non, Liêm Thuỷ</t>
  </si>
  <si>
    <t>Chiều dài khoảng 500 m</t>
  </si>
  <si>
    <t>Nhà tập thể Trường Mần non xã Liêm Thủy</t>
  </si>
  <si>
    <t xml:space="preserve">Xây 6 phòng, diện tích 200m2 </t>
  </si>
  <si>
    <t>Đường Hin Lặp,  thôn Nà Pì</t>
  </si>
  <si>
    <t>Thôn Nà Pì</t>
  </si>
  <si>
    <t>Đường GTNT cấp B theo thiết kế mẫu tại Quyết định số 1355/QĐ-UBND ngày 08/8/2018 của UBND tỉnh, Quyết định 991/QĐ-UBND ngày 03/6/2020; chiều dài khoảng 1100 m</t>
  </si>
  <si>
    <t>Đường Nặm cắt thôn thôn khuổi Tấy B</t>
  </si>
  <si>
    <t>Thôn Khuổi Tấy B</t>
  </si>
  <si>
    <t>E.17</t>
  </si>
  <si>
    <t>Xã Kim Hỷ</t>
  </si>
  <si>
    <t>Nhà văn hóa thôn Nà Mỏ</t>
  </si>
  <si>
    <t>Thôn Nà Mỏ</t>
  </si>
  <si>
    <t>Nhà văn hóa thôn Nà Ản</t>
  </si>
  <si>
    <t>Thôn Nà Ản</t>
  </si>
  <si>
    <t>Nhà văn hóa thôn Bản Vin</t>
  </si>
  <si>
    <t>Thôn Bản Vin</t>
  </si>
  <si>
    <t>Thôn Khuổi Còi</t>
  </si>
  <si>
    <t>Nâng cấp đường trục thôn Lũng Cậu</t>
  </si>
  <si>
    <t>Thôn Lũng Cậu</t>
  </si>
  <si>
    <t>Đường GTNT cấp B theo thiết kế mẫu tại Quyết định số 1355/QĐ-UBND ngày 08/8/2018 của UBND tỉnh, Quyết định 991/QĐ-UBND ngày 03/6/2020; chiều dài khoảng 400 m</t>
  </si>
  <si>
    <t>Thôn Cốc Tém</t>
  </si>
  <si>
    <t>Nhà văn hóa thôn Kim Vân</t>
  </si>
  <si>
    <t>Thôn Kim Vân</t>
  </si>
  <si>
    <t>Nhà văn hóa thôn Bản vèn</t>
  </si>
  <si>
    <t>Thôn Bản Vèn</t>
  </si>
  <si>
    <t>Nhà văn hóa thôn Cốc Tém</t>
  </si>
  <si>
    <t>Nâng cấp đường trục thôn Bản Vin</t>
  </si>
  <si>
    <t>Mương thủy lợi Nà Piao-Càng Nộc</t>
  </si>
  <si>
    <t xml:space="preserve">Mặt cắt kênh 40x30; chiều dài khoảng 250 m; </t>
  </si>
  <si>
    <t>Mương thủy lợi Kéo Đin - Nặm Tốc</t>
  </si>
  <si>
    <t xml:space="preserve">Mặt cắt kênh 40x30; chiều dài khoảng 550 m; </t>
  </si>
  <si>
    <t>Nâng cấp hệ thống thủy lợi Khuổi Lịa</t>
  </si>
  <si>
    <t>03 đập Chiều dài L = 1,5m, cao 1,5 m</t>
  </si>
  <si>
    <t>Nâng cấp hệ thống thủy lợi Nà Tổng</t>
  </si>
  <si>
    <t xml:space="preserve">Đập, kênh bê tông mác 150, mặt cắt kênh 30x30; chiều dài khoảng 400 m; </t>
  </si>
  <si>
    <t>Nâng cấp đường nội đồng Bản Vèn - Cốc Keng</t>
  </si>
  <si>
    <t>Đường GTNT cấp B theo thiết kế mẫu tại Quyết định số 1355/QĐ-UBND ngày 08/8/2018 của UBND tỉnh, Quyết định 991/QĐ-UBND ngày 03/6/2020; chiều dài khoảng 900 m</t>
  </si>
  <si>
    <t>Kè khắc phục sạt lở đường Nà Lác</t>
  </si>
  <si>
    <t>Thôn Nà Lác</t>
  </si>
  <si>
    <t>Xây dựng kè chiều dài L= 70m; móng, tường kè bằng đá có chiều cao H= 1,5m</t>
  </si>
  <si>
    <t>Nâng cấp kênh mương Lũng Cà</t>
  </si>
  <si>
    <t xml:space="preserve">Kênh bê tông mác 150, mặt cắt kênh 30x30; chiều dài khoảng 200 m; </t>
  </si>
  <si>
    <t xml:space="preserve">Mặt cắt kênh 30x30; chiều dài khoảng 300 m; </t>
  </si>
  <si>
    <t>Mở mới tuyến đường đi Sán Hò</t>
  </si>
  <si>
    <t>Mở mới tuyến đường, chiều dài khoảng 1.200 m. Nền đường rộng: Bn = 4m, mặt đường rộng: Bmặt = 3,0 m. Lề đường rộng: Blề = 0,5 m x 2. Mặt đường đất tự nhiên</t>
  </si>
  <si>
    <t>Hệ thống thoát nước thải Bản Vèn</t>
  </si>
  <si>
    <t xml:space="preserve">Mặt cắt kênh 40x30; chiều dài khoảng 200 m; </t>
  </si>
  <si>
    <t>Nâng cấp kênh mương Nặm Bó - Cốc Đứa</t>
  </si>
  <si>
    <t xml:space="preserve">Kênh bê tông mác 150, mặt cắt kênh 30x30; chiều dài khoảng 500 m; </t>
  </si>
  <si>
    <t>Nhà văn hóa thôn Nà Lác</t>
  </si>
  <si>
    <t>Nhà văn hóa thôn Lũng Cậu</t>
  </si>
  <si>
    <t>Nâng cấp đường nội đồng Nà Mỏ - Mạ Vi</t>
  </si>
  <si>
    <t>Nâng cấp đường trục thôn Nà Mỏ - Lũng Mùm</t>
  </si>
  <si>
    <t>Xã Nghiên Loan</t>
  </si>
  <si>
    <t>Xã Công Bằng</t>
  </si>
  <si>
    <t>Xã Bằng Thành</t>
  </si>
  <si>
    <t>Xã Cổ Linh</t>
  </si>
  <si>
    <t>Xã Bộc Bố</t>
  </si>
  <si>
    <t>V</t>
  </si>
  <si>
    <t>VI</t>
  </si>
  <si>
    <t>VII</t>
  </si>
  <si>
    <t>VIII</t>
  </si>
  <si>
    <t>Phụ lục số 01</t>
  </si>
  <si>
    <t xml:space="preserve"> DỰ KIẾN DANH MỤC CÁC DỰ ÁN/CÔNG TRÌNH THUỘC CHƯƠNG TRÌNH MỤC TIÊU QUỐC GIA PHÁT TRIỂN KINH TẾ XÃ HỘI VÙNG ĐỒNG BÀO DÂN TỘC THIỂU SỐ VÀ MIỀN NÚI GIAI ĐOẠN 2021-2025 VÀ NĂM 2022</t>
  </si>
  <si>
    <t>Dự kiến danh mục dự án đầu tư thực hiện Chương trình mục tiêu quốc gia giảm nghèo bền vững giai đoạn 2021-2025 và năm 2022</t>
  </si>
  <si>
    <t>STT</t>
  </si>
  <si>
    <t>Tên công trình/đơn vị</t>
  </si>
  <si>
    <t>Địa điểm</t>
  </si>
  <si>
    <t>Quy mô đầu tư dự kiến</t>
  </si>
  <si>
    <t>Tổng mức đầu tư dự kiến</t>
  </si>
  <si>
    <t>Dự kiến kế hoạch vốn giai đoạn 2021-2025</t>
  </si>
  <si>
    <t>Dự kiến kế hoạch vốn năm 2022</t>
  </si>
  <si>
    <t>Dự kiến thời gian thực hiện</t>
  </si>
  <si>
    <t>Tổng</t>
  </si>
  <si>
    <t>Dự án 1: Hỗ trợ đầu tư phát triển hạ tầng kinh tế - xã hội các huyện nghèo</t>
  </si>
  <si>
    <t>HUYỆN NGÂN SƠN</t>
  </si>
  <si>
    <t>Cải tạo nâng cấp đường Phiêng Lèng - Phiêng Sloỏng, xã Cốc Đán</t>
  </si>
  <si>
    <t>Cốc Đán</t>
  </si>
  <si>
    <t>Đường GTNT loại B, dài khoảng 4,5km</t>
  </si>
  <si>
    <t>Tràn liên hợp cống Nà Cuồn, xã Cốc Đán</t>
  </si>
  <si>
    <t>Tràn 02 nhịp cống, kích thước khoảng 4x2,5m, rộng 4m</t>
  </si>
  <si>
    <t>Cầu Bằng Lãng, Đường Bằng Lãng-Thuận Hưng, xã Thượng Quan</t>
  </si>
  <si>
    <t>Thượng Quan</t>
  </si>
  <si>
    <t xml:space="preserve">Cầu bản BTCT nhịp 9m rộng 4,5m; Đường GTNT loại A, dài 2,5km </t>
  </si>
  <si>
    <t>Cải tạo nâng cấp đường Nà Kịt-Nà Slánh thôn Nà Pò, xã Thượng Quan</t>
  </si>
  <si>
    <t>Đường GTNT loại B, dài khoảng 5 km</t>
  </si>
  <si>
    <t xml:space="preserve">Đầu tư cơ sở vật chất Trường tiểu học Thượng Quan </t>
  </si>
  <si>
    <t xml:space="preserve">Xây dựng 01 nhà 2 tầng gồm 06 phòng học bộ môn và phòng chức năng và một số hạng mục phụ trợ </t>
  </si>
  <si>
    <t xml:space="preserve">Đầu tư cơ sở vật chất Trường THCS Thượng Quan </t>
  </si>
  <si>
    <t xml:space="preserve">Xây dựng 02 nhà 2 tầng gồm 06 phòng học bộ môn và phòng chức năng và một số hạng mục phụ trợ </t>
  </si>
  <si>
    <t>Cải tạo, nâng cấp Đường 252B-Nà Coóc xã Thuần Mang</t>
  </si>
  <si>
    <t>Thuần Mang</t>
  </si>
  <si>
    <t>Đường GTNT loại B, dài khoảng 6,5 km</t>
  </si>
  <si>
    <t xml:space="preserve">Đầu tư cơ sở vật chất Trường PTDTBT THCS Lãng Ngâm </t>
  </si>
  <si>
    <t>Hiệp Lực</t>
  </si>
  <si>
    <t xml:space="preserve">Xây dựng 01 nhà 3 tầng gồm 07 phòng học bộ môn, phòng đa chức năng, thư viện và một số hạng mục phụ trợ </t>
  </si>
  <si>
    <t>Kênh mương Kềnh Cáng-Loòng Sang, thôn Pù Mò</t>
  </si>
  <si>
    <t>Bằng Vân</t>
  </si>
  <si>
    <t>Kênh BTXM,, tiết diện kênh bxh=(30x30), chiều dài dự kiến L=2000m</t>
  </si>
  <si>
    <t>Cải tạo nâng cấp đường liên xã từ Bản Hùa, Thị trấn Nà Phặc đi xã Mỹ Phương huyện Ba Bể</t>
  </si>
  <si>
    <t>Nà Phặc</t>
  </si>
  <si>
    <t>Đường GTNT loại A, dài khoảng 2,5 km</t>
  </si>
  <si>
    <t>Cầu vào khu dân cư thôn Cốc Pái, thị trấn Nà Phặc</t>
  </si>
  <si>
    <t>Cầu BTCT dự ứng lực nhịp khoảng 33m, rộng 4m</t>
  </si>
  <si>
    <t>Đầu tư cơ sở vật chất trạm y tế Cốc Đán</t>
  </si>
  <si>
    <t xml:space="preserve">Xây dựng cơ sở vật chất đạt chuẩn phục vụ khám chữa bệnh </t>
  </si>
  <si>
    <t>Đường Nà Mu - Khuổi Chắp, xã Thuần Mang (giai đoạn 3)</t>
  </si>
  <si>
    <t>Đường GTNT loại B, dài khoảng 2 km</t>
  </si>
  <si>
    <t>Cải tạo nâng cấp hệ thống giao thông nông thôn thị trấn Nà Phặc</t>
  </si>
  <si>
    <t>Cải tạo nâng cấp 06 tuyến đường, Đường GTNT loại B, dài khoảng 5,6 km</t>
  </si>
  <si>
    <t>Cầu và đường vào khu Hang Cạt, thôn Bản Hòa, xã Trung Hòa</t>
  </si>
  <si>
    <t>Trung Hòa</t>
  </si>
  <si>
    <t>Cầu BTCT nhịp 6m, rộng 4m, Đường GTNT loại B dài khoảng 1km</t>
  </si>
  <si>
    <t>Đập kênh Phai noãn thôn Hoàng Phài xã Cốc Đán</t>
  </si>
  <si>
    <t xml:space="preserve">Cốc Đán </t>
  </si>
  <si>
    <t>Đập xây đá hộc bọc BTCT rộng khoảng 15m, kênh dài 30x30 dài 900m</t>
  </si>
  <si>
    <t>Cải tạo nâng cấp đường từ Nà Đeng lên hội trường Tổ dân phố Mảy Van</t>
  </si>
  <si>
    <t>Đường GTNT loại B, dài khoảng 3,5 km</t>
  </si>
  <si>
    <t>Nâng cấp đường Nặm Slặc - nhà họp thôn Slam Coóc, xã Thượng Quan</t>
  </si>
  <si>
    <t>Đường GTNT loại B, dài khoảng 1,6 km</t>
  </si>
  <si>
    <t>Đầu tư trạm y tế Thượng Quan đạt chuẩn</t>
  </si>
  <si>
    <t>Cải tạo nâng cấp đường liên xã từ Bản Duồm, xã Thượng Ân đến Tân Ý II, xã Vân Tùng</t>
  </si>
  <si>
    <t>Thượng Ân, Vân Tùng</t>
  </si>
  <si>
    <t>Đường GTNT loại A, dài khoảng 6 km</t>
  </si>
  <si>
    <t>Đường Bằng Lãng Khuổi Khương xã Thượng Quan</t>
  </si>
  <si>
    <t>Đường liên xã từ thôn Phiêng Dượng, xã Đức Vân đến thôn Ma Nòn, xã Thượng Quan</t>
  </si>
  <si>
    <t>Đức Vân + Thượng Quan</t>
  </si>
  <si>
    <t>Đường GTNT loại B, dài khoảng 7 km</t>
  </si>
  <si>
    <t>Cải tạo nâng cấp đường liên xã từ Pù Piót, xã Thượng Quan đến xã Lương Thượng, huyện Nà Rì</t>
  </si>
  <si>
    <t>Đường GTNT loại B, dài khoảng 6 km</t>
  </si>
  <si>
    <t>Nâng cấp đường từ QL279 đến khu dân cư Khau Tán</t>
  </si>
  <si>
    <t>Đường liên xã từ thôn Nà Kéo, xã Thượng Quan đến thôn Thôm Tà, xã Thuần Mang</t>
  </si>
  <si>
    <t>Thượng Quan  Thuần Mang</t>
  </si>
  <si>
    <t xml:space="preserve">Đầu tư cơ sở vật chất Trường TH và THCS Thượng Ân </t>
  </si>
  <si>
    <t>Thượng Ân</t>
  </si>
  <si>
    <t xml:space="preserve">Xây dựng 01 nhà 2 tầng gồm 06 phòng học bộ môn và một số hạng mục phụ trợ </t>
  </si>
  <si>
    <t>Cầu Pù Đồn xã Cốc Đán</t>
  </si>
  <si>
    <t xml:space="preserve">Cầu BTCT nhịp 6m, rộng 4m </t>
  </si>
  <si>
    <t>Đường Bản Sù, Khuổi Slương xã Cốc Đán</t>
  </si>
  <si>
    <t>Đường GTNT loại B, dài khoảng 4 km</t>
  </si>
  <si>
    <t>Đường liên xã từ thôn Đông Chót, xã Bằng Vân đến thôn Nưa Phia, xã Đức Vân</t>
  </si>
  <si>
    <t>Bằng Vân, Đức Vân</t>
  </si>
  <si>
    <t>Đường GTNT loại B, dài khoảng 4,5 km</t>
  </si>
  <si>
    <t>Đầu tư cơ sở vật chất trường Mầm non Nà Khoang</t>
  </si>
  <si>
    <t>Xây dựng mới cơ sở vật chất đạt chuẩn</t>
  </si>
  <si>
    <t>HUYỆN PÁC NẶM</t>
  </si>
  <si>
    <t>Đường An Thắng - Bằng Thành, huyện Pác Nặm (giai đoạn 1)</t>
  </si>
  <si>
    <t xml:space="preserve"> 12km đường + cầu vượt sông Năng, góp phần hoàn thành tiêu chí giao thông thúc đẩy PTKT-XH của nhân dân 03 xã An Thắng, Bằng Thành và xã Mai Long, huyện Nguyên Bình, tỉnh Cao Bằng, với khoảng 320 hộ của 03 xã hưởng lợi;</t>
  </si>
  <si>
    <t xml:space="preserve">Giai đoạn 2022-2025 </t>
  </si>
  <si>
    <t>Trường Tiểu học Bằng Thành I, huyện PácNặm</t>
  </si>
  <si>
    <t>Nhà hiệu bộ, phòng lớp học, và các hạng mục khác</t>
  </si>
  <si>
    <t>Đường Liên thôn Khâu Bang - Nặm Sam (điểm trường Khâu Bang - Nặm Sam)</t>
  </si>
  <si>
    <t>thôn Khâu Bang - Nặm Sam</t>
  </si>
  <si>
    <t xml:space="preserve">Nâng cấp đổ bê tông mặt đường cấp B+ dãnh dọc 4,8km </t>
  </si>
  <si>
    <t>Đường Nà Hoi - Thôm Niêng, xã Bộc Bố, huyện Pác Nặm</t>
  </si>
  <si>
    <t xml:space="preserve">Mở mới 5 km </t>
  </si>
  <si>
    <t>Đường Nà Phai, xã Nghiên Loan - Ma Khao, xã Cao Tân, huyện Pác Nặm</t>
  </si>
  <si>
    <t>Xã Nghiên Loan, Cao Tân</t>
  </si>
  <si>
    <t xml:space="preserve">Mở mới 1,5 km </t>
  </si>
  <si>
    <t>Cải tạo, nâng cấp đường Bộc Bố - Nhạn Môn ( Đoạn trung tâm đô thị), huyện Pác Nặm</t>
  </si>
  <si>
    <t>xã Bộc Bố, Nhạn Môn</t>
  </si>
  <si>
    <t xml:space="preserve"> xây dựng đường giao thông và các hạng mục phụ trợ</t>
  </si>
  <si>
    <t>Đường Cốc Lải - Ta Đào, xã Cao Tân, huyện Pác Nặm</t>
  </si>
  <si>
    <t>xã Cao Tân</t>
  </si>
  <si>
    <t>Mở mới +Nâng cấp Khoảng 6,5km</t>
  </si>
  <si>
    <t>Trường Tiểu học Cổ Linh, huyện Pác Nặm</t>
  </si>
  <si>
    <t>Nhà hiệu bộ, nhà đa năng, phòng lớp học, và các hạng mục khác</t>
  </si>
  <si>
    <t>Nâng cấp đường Nà Cà-Cốc Nghè xã Cổ Linh</t>
  </si>
  <si>
    <t>xã Cổ Linh</t>
  </si>
  <si>
    <t>Nâng cấp, đổ bê tông nền đường chiều dài khoảng 10,3 Km. Mặt đường rộng 3 đến 3,5m.
Đường cấp B+ hệ thông thoát nước dọc</t>
  </si>
  <si>
    <t>Đường Nặm Sai - Khên Lên, xã Công Bằng, huyện Pác Nặm</t>
  </si>
  <si>
    <t>Mở mới Khoảng 5km</t>
  </si>
  <si>
    <t>Đường Công Bằng - Thượng Giáp</t>
  </si>
  <si>
    <t>xã Công Bằng</t>
  </si>
  <si>
    <t>Nâng cấp cứng hóa bê tông cấp B + rãnh thoát nước dọc Khoảng 4km</t>
  </si>
  <si>
    <t>Đường Hồng Mú xã Giáo Hiệu - Slam Vè xã Nhạn Môn</t>
  </si>
  <si>
    <t>xã Giáo Hiệu, Nhạn Môn</t>
  </si>
  <si>
    <t>Mở mới khoảng 4,5km</t>
  </si>
  <si>
    <t>Đường Khu tái định cư Hồng Mú (Đoạn 2)</t>
  </si>
  <si>
    <t>Mở mới khoảng 3km</t>
  </si>
  <si>
    <t>Trường PTDTBT THCS Nghiên Loan, huyện Pác Nặm</t>
  </si>
  <si>
    <t>xã Nghiên Loan</t>
  </si>
  <si>
    <t xml:space="preserve"> Năm 2022</t>
  </si>
  <si>
    <t>Đường Nặm Khiếu -Slam Vè xã Nhạn Môn</t>
  </si>
  <si>
    <t>xã Nhạn Môn</t>
  </si>
  <si>
    <t>Đổ bê tông mặt rộng 3,5m; dày 0,16m; Dài khoảng 7km</t>
  </si>
  <si>
    <t>Nhà văn hóa xã Xuân La, huyện Pác Nặm</t>
  </si>
  <si>
    <t>xã Xuân La</t>
  </si>
  <si>
    <t>Xây mới nhà Văn hóa xã, trang thiết bị và các nội dung khác nhằm hoàn thành tiêu chí Nông thôn mới</t>
  </si>
  <si>
    <t>Đường Cọn Luông-Mù Trị xã Xuân La</t>
  </si>
  <si>
    <t xml:space="preserve">Nâng cấp, mở mới 3 km +cầu vượt dòng 15m </t>
  </si>
  <si>
    <t xml:space="preserve">Dự án 4: Phát triển giáo dục nghề nghiệp, việc làm bền vững </t>
  </si>
  <si>
    <t>B1</t>
  </si>
  <si>
    <t>Tiểu dự án 1: Phát triển giáo dục nghề nghiệp vùng nghèo, vùng khó khăn</t>
  </si>
  <si>
    <t>Đầu tư xây dựng cơ sở vật chất và các công trình phụ trợ phục vụ đào tạo nhân lực chất lượng cao giai đoạn 2021 - 2025 và định hướng đến năm 2030 tại trường Cao đẳng Bắc Kạn</t>
  </si>
  <si>
    <t>Thành phố Bắc Kạn</t>
  </si>
  <si>
    <t>Đầu tư xây dựng các tòa nhà chức năng, sữa chữa nhà xưởng, phòng học ký túc xá…</t>
  </si>
  <si>
    <t>B2</t>
  </si>
  <si>
    <t>Tiểu dự án 3: Hỗ trợ việc làm bền vững</t>
  </si>
  <si>
    <t>Cơ sở hạ tầng, trang thiết bị công nghệ thông tin để hiện đại hóa hệ thống thông tin thị trường lao động, và xây dựng các cơ sở dữ liệu</t>
  </si>
  <si>
    <t>Cơ sở hạ tầng, trang thiết bị công nghệ thông tin</t>
  </si>
  <si>
    <t>Cơ sở hạ tầng, trang thiết bị công nghệ thông tin để hiện đại hóa hệ thống thông tin thị trường lao động, hình thành sàn giao dịch việc làm trực tuyến và xây dựng các cơ sở dữ liệu</t>
  </si>
  <si>
    <t>Hỗ trợ trang thiết bị công nghệ thông tin để hiện đại hóa thông tin thị trường lao động</t>
  </si>
  <si>
    <t xml:space="preserve">Mua sắm trang thiết bị công nghệ thông tin </t>
  </si>
  <si>
    <t xml:space="preserve">Mua trang thiết bị công nghệ thông tin </t>
  </si>
  <si>
    <t>Về cơ sở hạ tầng, trang thiết bị công nghệ thông tin để hiện đại hóa hệ thông thông tin thị trường lao động, hình thành sàn giao dịch việc làm trực tuyến và xây dựng các cơ sờ dữ liệu</t>
  </si>
  <si>
    <t>Mua sắm trang thiết bị công nghệ thông tin để hiện đại hóa hệ thống thông tin thị trường lao động</t>
  </si>
  <si>
    <t>Cấp tỉnh</t>
  </si>
  <si>
    <t>Mua sắm trang thiết bị, nâng cấp hệ thống kết nối trực tuyến</t>
  </si>
  <si>
    <t>Phụ lục số 02</t>
  </si>
  <si>
    <t>DỰ KIẾN DANH MỤC DỰ ÁN THỰC HIỆN CHƯƠNG TRÌNH MỤC TIÊU QUỐC GIA XÂY DỰNG NÔNG THÔN MỚI GIAI ĐOẠN 2021-2025</t>
  </si>
  <si>
    <t>Nội dung</t>
  </si>
  <si>
    <t>Kế hoạch trung hạn giai đoạn 2021-2025</t>
  </si>
  <si>
    <t>Trong đó</t>
  </si>
  <si>
    <t>Năm 2021</t>
  </si>
  <si>
    <t>Giai đoạn 2023-2025</t>
  </si>
  <si>
    <t>Nguồn NSTW</t>
  </si>
  <si>
    <t>Đối ứng ngân sách tỉnh</t>
  </si>
  <si>
    <t>Nguồn khác</t>
  </si>
  <si>
    <t>IX</t>
  </si>
  <si>
    <t>X</t>
  </si>
  <si>
    <t>XI</t>
  </si>
  <si>
    <t>XII</t>
  </si>
  <si>
    <t>XIII</t>
  </si>
  <si>
    <t>XIV</t>
  </si>
  <si>
    <t>HUYỆN NA RÌ</t>
  </si>
  <si>
    <t>Cường Lợi</t>
  </si>
  <si>
    <t>Đường trục thôn Pò Nim đến Thẳm En</t>
  </si>
  <si>
    <t>Sửa chữa khu thể thao xã Cường Lợi</t>
  </si>
  <si>
    <t>Đường liên thôn Pò Nim - Nà Đeng ( đoạn đầu tuyến)</t>
  </si>
  <si>
    <t>Đường liên thôn Nà Đeng - Pò Nim   ( đoạn 2)</t>
  </si>
  <si>
    <t>Đường trục thôn Nà Sla</t>
  </si>
  <si>
    <t>Xây tường rào trường TH &amp;THCS xã Cường Lợi</t>
  </si>
  <si>
    <t>Đường ngõ xóm thôn Nà Chè</t>
  </si>
  <si>
    <t>Đường trục thôn Nà Khưa</t>
  </si>
  <si>
    <t>Đường trục thôn Nà Khun</t>
  </si>
  <si>
    <t>Đường ngõ xóm Nà Nưa</t>
  </si>
  <si>
    <t>Côn Minh</t>
  </si>
  <si>
    <t>Đường trục thôn Nà Mòn</t>
  </si>
  <si>
    <t>Nâng cấp mương thủy lợi Phai Cằm</t>
  </si>
  <si>
    <t>Trần Phú</t>
  </si>
  <si>
    <t>Đường liên thôn Pá Phấy - Nà Noong</t>
  </si>
  <si>
    <t>Đường liên thôn Khau Moóc - Nà Mới đoạn 2</t>
  </si>
  <si>
    <t>Cư Lễ</t>
  </si>
  <si>
    <t>Sơn Thành</t>
  </si>
  <si>
    <t>Xuân Dương</t>
  </si>
  <si>
    <t>Đường trục thôn từ ĐT 256 đến Nà Vài thôn Thôm Chản</t>
  </si>
  <si>
    <t>Nâng cấp đường từ ĐT 256 kéo Hẩu (đoạn 3) thôn Cốc Càng</t>
  </si>
  <si>
    <t>Nhà Văn Hóa thôn Thôm Chản</t>
  </si>
  <si>
    <t>Liêm Thủy</t>
  </si>
  <si>
    <t>Đường liên thôn Nà Pì Nà Bó</t>
  </si>
  <si>
    <t>Đường từ 256 vào Cốc Mận thôn Nà Pì</t>
  </si>
  <si>
    <t>Đường vào nhà họp thôn Nà Pì</t>
  </si>
  <si>
    <t>Đường Khuổi Pẩu thôn Lũng Danh</t>
  </si>
  <si>
    <t xml:space="preserve"> Đường Bó ngần Thôn Nà Pì</t>
  </si>
  <si>
    <t>Văn Minh</t>
  </si>
  <si>
    <t>Nâng cấp đường Pác Lùng Deng, thôn Nà Deng</t>
  </si>
  <si>
    <t>Nâng cấp trục đường chính đến Nhà Văn hóa, thôn Pác Ban</t>
  </si>
  <si>
    <t>Nâng cấp mương Lăng Slườn, thôn Khuổi Liềng</t>
  </si>
  <si>
    <t>Nâng cấp mương Sọ xả, thôn Nà Ngòa</t>
  </si>
  <si>
    <t>Nâng cấp mương Nà Piẹt, thôn Nà Piẹt</t>
  </si>
  <si>
    <t xml:space="preserve">Nâng cấp mương Thôm Ngân , thôn Khuổi Liềng </t>
  </si>
  <si>
    <t>Văn Lang</t>
  </si>
  <si>
    <t>Nâng cấp mương Pùng Lúm - Nà Sưa, thôn Khau Lạ, xã Văn Lang</t>
  </si>
  <si>
    <t>Nâng cấp mương nước thải sinh hoạt Nà Thôm thôn Chợ Mới, xã Văn Lang</t>
  </si>
  <si>
    <t>Nâng cấp mương thủy lợi Nà Nghiềng - Nà Kiềng thôn Nà Diệc, xã Văn Lang</t>
  </si>
  <si>
    <t>Quang Phong</t>
  </si>
  <si>
    <t>Nhà văn hóa thôn Khuổi Căng</t>
  </si>
  <si>
    <t>Đường bê tông trục thôn Nà Vả đoạn từ Thôm Luổm - Phiêng Vả</t>
  </si>
  <si>
    <t>Đổng Xá</t>
  </si>
  <si>
    <t>Đường liên thôn Nà Thác - Lũng Tao</t>
  </si>
  <si>
    <t>Đường liên thôn Khuổi Nà – Khuổi Cáy</t>
  </si>
  <si>
    <t>Dương Sơn</t>
  </si>
  <si>
    <t>Đường bê tông liên thôn Rầy Ỏi - Khuổi Kheo (đoạn Nà Ngăm, Nà Phai- Nà Nen)</t>
  </si>
  <si>
    <t>Kim Hỷ</t>
  </si>
  <si>
    <t>Đường liên thôn Nà Lác - Khuổi Còi (Km 7 + 700 đến Km 8 + 500)</t>
  </si>
  <si>
    <t>Đường liên thôn Nà Ản - Cốc Tém (Km2  đến Km 2 + 800)</t>
  </si>
  <si>
    <t>XV</t>
  </si>
  <si>
    <t>Lương Thương</t>
  </si>
  <si>
    <t>Bê tông tuyến đường từ Quốc lộ 279 đến Khuổi Kích thôn Khuổi Nộc</t>
  </si>
  <si>
    <t>Nối tiếp tuyến mương tiêu khu Nà cạm thôn Pàn Xả ra sông Bắc Giang</t>
  </si>
  <si>
    <t>XVI</t>
  </si>
  <si>
    <t>Văn Vũ</t>
  </si>
  <si>
    <t xml:space="preserve">Đường bê tông Pò Làng - Cạm Sâu, thôn Pò Cạu, xã Văn Vũ, huyện Na Rì </t>
  </si>
  <si>
    <t xml:space="preserve">Đường bê tông Pò Khon - Khuổi Sỏm, thôn Pò Rản, xã Văn Vũ, huyện Na Rì </t>
  </si>
  <si>
    <t>Xây dựng sân thể thao xã</t>
  </si>
  <si>
    <t>Tổng mức đầu tư</t>
  </si>
  <si>
    <t>Cụ thể:</t>
  </si>
  <si>
    <t>Đơn vị: Triệu đồng</t>
  </si>
  <si>
    <t>ĐỊA PHƯƠNG</t>
  </si>
  <si>
    <t>Tổng kế hoạch vốn ĐTPT NSNN giai đoạn 2021-2025</t>
  </si>
  <si>
    <t>Tổng kế hoạch vốn ĐTPT NSTW hỗ trợ giai đoạn 2021-2025</t>
  </si>
  <si>
    <r>
      <t xml:space="preserve">Phần đối ứng ngân sách địa phương cấp tỉnh </t>
    </r>
    <r>
      <rPr>
        <b/>
        <i/>
        <sz val="14"/>
        <color theme="1"/>
        <rFont val="Times New Roman"/>
        <family val="1"/>
      </rPr>
      <t>(tối thiểu 5% tổng vốn ngân sách trung ương)</t>
    </r>
  </si>
  <si>
    <t xml:space="preserve">Tổng </t>
  </si>
  <si>
    <t>Đối ứng giai đoạn 2023-2025</t>
  </si>
  <si>
    <t>Năm 2021 
Chuyển sang thực hiện năm 2022)</t>
  </si>
  <si>
    <t>Đối ứng năm 2021 (chuyển sang thực hiện năm 2022)</t>
  </si>
  <si>
    <t>Đối ứng năm 2022</t>
  </si>
  <si>
    <t>Đối tượng xã</t>
  </si>
  <si>
    <t>Xã Liêm Thuỷ</t>
  </si>
  <si>
    <t>Trong đó:</t>
  </si>
  <si>
    <t>Phụ lục 4</t>
  </si>
  <si>
    <t xml:space="preserve">PHƯƠNG ÁN PHÂN BỔ VỐN ĐẦU TƯ THỰC HIỆN CHƯƠNG TRÌNH MỤC TIÊU QUỐC GIA XÂY DỰNG NÔNG THÔN MỚI GIAI ĐOẠN 2021-2025 </t>
  </si>
  <si>
    <t>Nhà văn hóa thôn Khuổi Can</t>
  </si>
  <si>
    <t>Thôn Khuổi Can</t>
  </si>
  <si>
    <t>Xây dựng Nhà văn hóa thôn 50 chỗ ngồi theo thiết kế mẫu tại Quyết định số 1355/QĐ-UBND ngày 08/8/2018</t>
  </si>
  <si>
    <t>Bê tông đường trục thôn Na Tha đoạn từ suối Nà Phúc đến Mỏ Nọi</t>
  </si>
  <si>
    <t>Đường GTNT cấp B theo thiết kế mẫu tại Quyết định số 1355/QĐ-UBND ngày 08/8/2018 của UBND tỉnh, Quyết định 991/QĐ-UBND ngày 03/6/2020; chiều dài khoảng 1000m</t>
  </si>
  <si>
    <t>Đường GTNT cấp D theo thiết kế mẫu tại Quyết định số 1355/QĐ-UBND ngày 08/8/2018 của UBND tỉnh, Quyết định 991/QĐ-UBND ngày 03/6/2020; chiều dài khoảng 500 m</t>
  </si>
  <si>
    <t>Xây phòng đa năng trường tiểu học Trần Phú</t>
  </si>
  <si>
    <t>Trường tiểu học Trần Phú</t>
  </si>
  <si>
    <t>Thiết kế xây mới phòng học với tổng diện tích khoảng 100m2</t>
  </si>
  <si>
    <t>Xây dựng đập kênh Cốc Lồm, thôn Nà Vèn</t>
  </si>
  <si>
    <t>Thôn Nà Vèn</t>
  </si>
  <si>
    <t>Xây mới đập, đổ kênh bê tông xi măng dài 600m</t>
  </si>
  <si>
    <t>Công trình đường Cốc Kham - Phiêng Luông</t>
  </si>
  <si>
    <t xml:space="preserve">Xây kênh thoát nước chiều dài khoảng 1000 m; </t>
  </si>
  <si>
    <t>Nâng cấp hệ thống thủy lợi Cốc Đông, Nà Dụ</t>
  </si>
  <si>
    <t>Thôn Thôm Khinh</t>
  </si>
  <si>
    <t>Nhà văn hóa thôn Khuổi Phầy</t>
  </si>
  <si>
    <t>Mương Khuổi Phầy</t>
  </si>
  <si>
    <t>Xây dựng Nhà văn hóa thôn 50 chỗ ngồi</t>
  </si>
  <si>
    <t xml:space="preserve">Xây dựng Nhà văn hóa thôn 50 chỗ ngồi </t>
  </si>
  <si>
    <t>Xây dựng mương Phai Hin - Khuổi Bốc</t>
  </si>
  <si>
    <t>Nà Dài</t>
  </si>
  <si>
    <t>Mương đất</t>
  </si>
  <si>
    <t>Đường đất</t>
  </si>
  <si>
    <t>Nâng cấp đường liên thôn Nà Lác - Khuổi Phầy (Km 8 + 500 đến Km 8 + 600)</t>
  </si>
  <si>
    <t>Nâng cấp đường liên thôn Nà Ản - Cốc Tém (Km 2+800 đến Km2+900)</t>
  </si>
  <si>
    <t>Nâng cấp đường liên thôn Nà Lác - Khuổi Phầy (Km 9+100 đến Km9+500)</t>
  </si>
  <si>
    <t>Nâng cấp đường liên thôn Nà Ản - Cốc Tém (Km 2+900 đến Km3+300)</t>
  </si>
  <si>
    <t>Nâng cấp đường liên thôn Nà Lác - Khuổi Phầy (Km8+700 đến Km9+100)</t>
  </si>
  <si>
    <t>Nâng cấp đường liên thôn Nà Ản - Cốc Tém (Km 3+300 đến Km3+700)</t>
  </si>
  <si>
    <t>Nâng cấp đường liên thôn Nà Lác - Khuổi Phầy (Km 6 + 500 đến Km7+00)</t>
  </si>
  <si>
    <t>Nâng cấp đường liên thôn Nà Ản - Cốc Tém (Km 3+700 đến Km4+300)</t>
  </si>
  <si>
    <t>Hệ thống mương thuỷ lợi khu mỏ thôn Nà Làng</t>
  </si>
  <si>
    <t>Kênh bê tông mác 150, mặt cắt kênh 30x30; chiều dài khoảng 750m</t>
  </si>
  <si>
    <t>Cải tạo nâng cấp mương thuỷ lợi Pàn Cà</t>
  </si>
  <si>
    <t>Kênh bê tông mác 150, mặt cắt kênh 30x30; chiều dài khoảng 3000 m</t>
  </si>
  <si>
    <t>Xây rãnh thoát nước đường liên thôn Khau Moóc - Phiêng Pụt</t>
  </si>
  <si>
    <t>Nâng cấp mương Cốc Đông, thôn Nà Dụ</t>
  </si>
  <si>
    <t>,</t>
  </si>
  <si>
    <t>Dự án Đường Bê Tông Phiêng cuôn - Phiêng Hẩu.</t>
  </si>
  <si>
    <t xml:space="preserve">Đường bê tông đường trục thôn Nà Dài </t>
  </si>
  <si>
    <t xml:space="preserve">Đổ bê tông đường ngõ xóm Pò Pái  </t>
  </si>
  <si>
    <t xml:space="preserve">Đổ bê tông đường trục thôn Khau Pần </t>
  </si>
  <si>
    <t>Đổ bê tông đường trục thôn Cạm
Mjầu – Pác Ảng – Cốc Cam</t>
  </si>
  <si>
    <t xml:space="preserve">Đổ bê tông đường ngõ xóm thôn Pò
Rì </t>
  </si>
  <si>
    <t>Đổ bê tông đường trục thôn Khuổi
Quân</t>
  </si>
  <si>
    <t>IV.2</t>
  </si>
  <si>
    <t>Nội dung số 02: Đầu tư xây dựng, cải tạo nâng cấp mạng lưới chợ vùng đồng bào dân tộc thiểu số và miền núi</t>
  </si>
  <si>
    <t>Đầu tư xây dựng cải tạo, nâng cấp mạng lưới chợ vùng đồng bào dân tộc thiểu số và miền núi năm 2022, chương trình MTQG phát triển KT – XH vùng đồng bào DTTS&amp;MN năm 2022</t>
  </si>
  <si>
    <t>Đầu tư xây dựng cải tạo, nâng cấp mạng lưới chợ vùng đồng bào dân tộc thiểu số và miền núi chương trình MTQG phát triển KT – XH vùng đồng bào DTTS&amp;MN năm 2023-2025</t>
  </si>
  <si>
    <t>Đầu tư xây dựng cải tạo, nâng cấp mạng lưới chợ vùng đồng bào dân tộc thiểu số và miền núi chương trình MTQG phát triển KT – XH vùng đồng bào DTTS&amp;MN năm 2024-2025</t>
  </si>
  <si>
    <t>IV.3</t>
  </si>
  <si>
    <t>Nội dung 3: Đầu tư xây dựng, nâng cấp, cải tạo, sửa chữa, bảo dưỡng, mua sắm trang thiết bị cho các trạm y tế xã bảo đảm đạt chuẩn</t>
  </si>
  <si>
    <t>Dự án đầu tư xây dựng, nâng cấp, cải tạo, sửa chữa, bảo dưỡng, mua sắm trang thiết bị cho các trạm y tế xã đảm bảo đạt chuẩn (trạm y tế xã Côn Minh, Văn Lang, Kim Hỷ, Sỹ Bình)</t>
  </si>
  <si>
    <t>IV.4</t>
  </si>
  <si>
    <t>Nội dung 4: Đầu tư cứng hóa đường đến trung tâm xã chưa được cứng hóa; ưu tiên đầu tư đối với các xã chưa có đường từ trung tâm huyện đến trung tâm xã, đường liên xã (từ trung tâm xã đến trung tâm xã)</t>
  </si>
  <si>
    <t xml:space="preserve"> Chợ Mới</t>
  </si>
  <si>
    <t>Đường Nông Hạ - Khe Thỉ: ĐH.75</t>
  </si>
  <si>
    <t>Xã Nông Hạ</t>
  </si>
  <si>
    <t>Dự kiến chiều dài 8km</t>
  </si>
  <si>
    <t>2022-2024</t>
  </si>
  <si>
    <t>Đường Yên Cư - Cao Kỳ</t>
  </si>
  <si>
    <t>Xã Yên Cư, xã Cao Kỳ</t>
  </si>
  <si>
    <t>Dự kiến chiều dài 14,4 km</t>
  </si>
  <si>
    <t>Bạch Thông</t>
  </si>
  <si>
    <t>Đường liên xã Cao Sơn - Mỹ Thanh, huyện Bạch Thông</t>
  </si>
  <si>
    <t>Thôn Thôm Phụ, xã Cao Sơn - thôn Bản Châng, xã Mỹ Thanh</t>
  </si>
  <si>
    <t>Dự kiến chiều dài 13,5 km</t>
  </si>
  <si>
    <t>Đường liên xã Quang thuận huyện Bạch Thông - xã Mai Lạp Chợ Mới</t>
  </si>
  <si>
    <t xml:space="preserve">xã Quang Thuận - xã Mai Lạp </t>
  </si>
  <si>
    <t>Dự kiến chiều dài 8,4 km</t>
  </si>
  <si>
    <t>Chợ Đồn</t>
  </si>
  <si>
    <t>Đường Bình Trung-Trung Minh (Tuyên Quang)</t>
  </si>
  <si>
    <t>Xã Bình Trung và giáp ranh xã Trung Minh (Tuyên Quang)</t>
  </si>
  <si>
    <t>Dự kiến chiều dài 6 km</t>
  </si>
  <si>
    <t>Na Rỳ</t>
  </si>
  <si>
    <t>Cải tạo, nâng cấp đường Quang Phong - Đổng Xá</t>
  </si>
  <si>
    <t>xã Quang Phong, xã Đổng Xá</t>
  </si>
  <si>
    <t>Dự kiến chiều dài 14 km</t>
  </si>
  <si>
    <t>Ngân Sơn</t>
  </si>
  <si>
    <t xml:space="preserve">Đường từ trung tâm xã Cốc Đán, huyện Ngân Sơn đến xã Thành Công, huyện Nguyên Bình  </t>
  </si>
  <si>
    <t xml:space="preserve">Xã Cốc Đán  </t>
  </si>
  <si>
    <t>Dự kiến chiều dài 4,5 km</t>
  </si>
  <si>
    <t>Ba Bể</t>
  </si>
  <si>
    <t>Cải tạo, nâng cấp đường nối QL 279 đến trung tâm xã Phúc Lộc</t>
  </si>
  <si>
    <t>Xã Phúc Lộc</t>
  </si>
  <si>
    <t>Dự kiến chiều dài 3,1km</t>
  </si>
  <si>
    <t>Pác Nặm</t>
  </si>
  <si>
    <t>Đường Nghiên Loan - Cổ Linh</t>
  </si>
  <si>
    <t>Xã Cổ Linh - Nghiên Loan</t>
  </si>
  <si>
    <t>Dự kiến chiều dài 4,5km</t>
  </si>
  <si>
    <t>DỰ ÁN 5: PHÁT TRIỂN GIÁO DỤC ĐÀO TẠO NÂNG CAO CHẤT LƯỢNG NGUỒN NHÂN LỰC</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</si>
  <si>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2022</t>
  </si>
  <si>
    <t>Đổi mới hoạt động, củng cố phát triển các trường phổ thông dân tộc nội trú, trường phổ thông dân tộc bán trú, trường phổ thông có học sinh ở bán trú và xóa mù chữ cho người dân vùng đồng bào dân tộc thiểu số, Chương trình MTQG phát triển KT – XH vùng đồng bào DTTS&amp;MN năm 2023-2025</t>
  </si>
  <si>
    <t>DỰ ÁN 6: BẢO TỒN, PHÁT HUY GIÁ TRỊ VĂN HÓA TRUYỀN THỐNG TỐT ĐẸP CỦA CÁC DÂN TỘC THIỂU SỐ GẮN VỚI PHÁT TRIỂN DU LỊCH</t>
  </si>
  <si>
    <t>Hỗ trợ đầu tư xây dựng điểm đến du lịch tiêu biểu vùng đồng bào dân tộc thiểu số và miền núi</t>
  </si>
  <si>
    <t>Hỗ trợ đầu tư bảo tồn làng, bản, văn hóa truyền thống tiêu biểu của các dân tộc thiểu số</t>
  </si>
  <si>
    <t>Hỗ trợ tu bổ, tôn tạo di tích quốc gia đặc biệt, di tích quốc gia có giá trị tiêu biểu của các dân tộc thiểu số:</t>
  </si>
  <si>
    <t>-</t>
  </si>
  <si>
    <t xml:space="preserve">Đầu tư tu bổ, tôn </t>
  </si>
  <si>
    <t>Hỗ trợ đầu tư xây dựng thiết chế văn hóa, thể thao tại các thôn đồng bào dân tộc thiểu số và miền núi</t>
  </si>
  <si>
    <t>DỰ ÁN 7: CHĂM SÓC SỨC KHỎE NHÂN DÂN, NÂNG CAO THỂ TRẠNG, TẦM VÓC NGƯỜI DÂN TỘC THIỂU SỐ; PHÒNG CHỐNG SUY DINH DƯỠNG TRẺ EM</t>
  </si>
  <si>
    <t>Công trình: Trung tâm y tế huyện Ngân Sơn</t>
  </si>
  <si>
    <t>DỰ ÁN 10: TRUYỀN THÔNG, TUYÊN TRUYỀN, VẬN ĐỘNG TRONG VÙNG ĐỒNG BÀO DÂN TỘC THIỂU SỐ, KIỂM TRA GIÁM SÁT ĐÁNH GIÁ VIỆC TỔ CHỨC THỰC HIỆN CHƯƠNG TRÌNH</t>
  </si>
  <si>
    <t>Dự án ứng dụng công nghệ thông tin hỗ trợ phát triển kinh tế xã hội và đảm bảo an ninh trật tự vùng đồng bào dân tộc thiểu số và miền núi huyện Chợ Mới</t>
  </si>
  <si>
    <t>Dự án ứng dụng công nghệ thông tin hỗ trợ phát triển kinh tế xã hội và đảm bảo an ninh trật tự vùng đồng bào dân tộc thiểu số và miền núi huyện Chợ Đồn</t>
  </si>
  <si>
    <t>Dự án ứng dụng công nghệ thông tin hỗ trợ phát triển kinh tế xã hội và đảm bảo an ninh trật tự vùng đồng bào dân tộc thiểu số và miền núi huyện Ngân Sơn</t>
  </si>
  <si>
    <t>Dự án ứng dụng công nghệ thông tin hỗ trợ phát triển kinh tế xã hội và đảm bảo an ninh trật tự vùng đồng bào dân tộc thiểu số và miền núi huyện Bạch Thông</t>
  </si>
  <si>
    <t>Dự án ứng dụng công nghệ thông tin hỗ trợ phát triển kinh tế xã hội và đảm bảo an ninh trật tự vùng đồng bào dân tộc thiểu số và miền núi huyện Na Rì</t>
  </si>
  <si>
    <t>Dự án ứng dụng công nghệ thông tin hỗ trợ phát triển kinh tế xã hội và đảm bảo an ninh trật tự vùng đồng bào dân tộc thiểu số và miền núi huyện Pác Nặm</t>
  </si>
  <si>
    <t>Dự án ứng dụng công nghệ thông tin hỗ trợ phát triển kinh tế xã hội và đảm bảo an ninh trật tự vùng đồng bào dân tộc thiểu số và miền núi huyện Ba Bể</t>
  </si>
  <si>
    <t>Dự án ứng dụng công nghệ thông tin hỗ trợ phát triển kinh tế xã hội và đảm bảo an ninh trật tự vùng đồng bào dân tộc thiểu số và miền núi tỉnh Bắc Kạn</t>
  </si>
  <si>
    <t>Nhà lớp học âm nhạc, thư viện, phòng thiết bị trường TH&amp;THCS Lương Thượng</t>
  </si>
  <si>
    <t>Xây dựng phòng học theo Quyết định số 1499/QĐ-UBND ngày 25/9/2017; Quyết định số 991/QĐ-UBND ngày 03/6/2020 của UBND tỉnh Bắc Kạn</t>
  </si>
  <si>
    <t>Cải tạo nâng cấp mương thuỷ lợi Vằng Đeng</t>
  </si>
  <si>
    <t>Kênh bê tông mác 150, mặt cắt kênh 30x30; chiều dài khoảng 3000m</t>
  </si>
  <si>
    <t>Nâng cấp hệ thống thuỷ lợi Bó Giểng - Nà Lọ, thôn Vằng Khít</t>
  </si>
  <si>
    <t>Xây mới tuyến mương dài khoảng1,2km, kích thước 35 x 35cm</t>
  </si>
  <si>
    <t xml:space="preserve">Đổ bê tông đường QL3B -Pá Deng - Kéo Pựt </t>
  </si>
  <si>
    <t>Khau Pần</t>
  </si>
  <si>
    <t xml:space="preserve">Mở mới đường sản xuất thôn Khau Pần </t>
  </si>
  <si>
    <t>(Kèm theo Báo cáo số      /BC-UBND huyện Na Rì ngày 28/7/2022)</t>
  </si>
  <si>
    <t>Năm 2022-2023</t>
  </si>
  <si>
    <t>Chủ đầu tư</t>
  </si>
  <si>
    <t>UBND TT.Yến Lạc</t>
  </si>
  <si>
    <t>UBND xã Quang Phong</t>
  </si>
  <si>
    <t>UBND xã Côn Minh</t>
  </si>
  <si>
    <t>UBND xã Lương Thượng</t>
  </si>
  <si>
    <t>UBND xã Dương Sơn</t>
  </si>
  <si>
    <t>UBND xã Trần Phú</t>
  </si>
  <si>
    <t>UBND xã Cường Lợi</t>
  </si>
  <si>
    <t>UBND xã Cư Lễ</t>
  </si>
  <si>
    <t>UBND xã Đổng Xá</t>
  </si>
  <si>
    <t>Ban QLDA ĐTXD huyện</t>
  </si>
  <si>
    <t>Đường bê tông Thôm Khon - Khuổi Tàn (giai đoạn 1)</t>
  </si>
  <si>
    <t>UBND xã Văn Vũ</t>
  </si>
  <si>
    <t>UBND xã Văn Minh</t>
  </si>
  <si>
    <t>UBND xã Kim Lư</t>
  </si>
  <si>
    <t>UBND xã Xuân Dương</t>
  </si>
  <si>
    <t>UBND xã Liêm Thủy</t>
  </si>
  <si>
    <t>UBND xã Kim Hỷ</t>
  </si>
  <si>
    <t>XVII</t>
  </si>
  <si>
    <t>Nâng cấp hệ thống thủy lợi Hát Pái, thôn Nà Dụ</t>
  </si>
  <si>
    <t>(Kèm theo Quyết định số 2975/QĐ-UBND ngày 17/8/2022 của UBND huyện Na Rì)</t>
  </si>
  <si>
    <t xml:space="preserve"> DANH MỤC CÁC DỰ ÁN ĐẦU TƯ VÀ GIAO NHIỆM VỤ CHỦ ĐẦU TƯ THỰC HIỆN TIỂU DỰ ÁN 1-DỰ ÁN 4, CHƯƠNG TRÌNH MỤC TIÊU QUỐC GIA PHÁT TRIỂN KINH TẾ XÃ HỘI VÙNG ĐỒNG BÀO DÂN TỘC THIỂU SỐ VÀ MIỀN NÚI NĂM 2022, HUYỆN NA RÌ</t>
  </si>
  <si>
    <t>Thôn Nặm Dắm, xã Cường Lợi</t>
  </si>
  <si>
    <t>Thôn Nà Tát, xã Cường Lợi</t>
  </si>
  <si>
    <t>Thôn Nà Sang, xã Cường Lợi</t>
  </si>
  <si>
    <t>Thôn Khuổi Phầy, xã Kim Hỷ</t>
  </si>
  <si>
    <t>Thôn Lũng Cậu, xã Kim Hỷ</t>
  </si>
  <si>
    <t>Thôn Cốc Tém, xã Kim Hỷ</t>
  </si>
  <si>
    <t>Thôn Bản Vin, xã Kim Hỷ</t>
  </si>
  <si>
    <t>Thôn Nà Ản, xã Kim Hỷ</t>
  </si>
  <si>
    <t>Thôn Nà Mỏ, xã Kim Hỷ</t>
  </si>
  <si>
    <t>Thôn Lũng Danh, xã Liêm Thủy</t>
  </si>
  <si>
    <t>Thôn Nà Chang, xã Xuân Dương</t>
  </si>
  <si>
    <t>Thôn Khum Mằn, xã Kim Lư</t>
  </si>
  <si>
    <t>Thôn Pò Chẹt, xã Sơn Thành</t>
  </si>
  <si>
    <t>Thôn Nà Khon, xã Sơn Thành</t>
  </si>
  <si>
    <t>Thôn Nà Pàn, xã Sơn Thành</t>
  </si>
  <si>
    <t> Thôn Khuổi Tục, xã Văn Minh</t>
  </si>
  <si>
    <t> Thôn Nà Deng, xã Văn Minh</t>
  </si>
  <si>
    <t> Thôn Nà Mực, xã Văn Minh</t>
  </si>
  <si>
    <t>Thôn Nà Piẹt, xã Văn Minh</t>
  </si>
  <si>
    <t>Thôn Thôm Khinh, xã Văn Vũ</t>
  </si>
  <si>
    <t>Thôn Thôm Khon, xã Văn Vũ</t>
  </si>
  <si>
    <t>Thôn Lũng Tao, xã Đổng Xá</t>
  </si>
  <si>
    <t>Thôn Khuổi Nạc, xã Đổng Xá</t>
  </si>
  <si>
    <t>Thôn Khau Pần, xã Cư Lễ</t>
  </si>
  <si>
    <t>Thôn Nà Dài, xã Cư Lễ</t>
  </si>
  <si>
    <t>Thôn Nà Nen, xã Dương Sơn</t>
  </si>
  <si>
    <t>Thôn Nà Giàng, xã Dương Sơn</t>
  </si>
  <si>
    <t>Thôn Bản Giang, xã Lương Thượng</t>
  </si>
  <si>
    <t>Thôn Lùng Pảng, xã Côn Minh</t>
  </si>
  <si>
    <t>Thôn Lùng Vạng, xã Côn Minh</t>
  </si>
  <si>
    <t>Thôn Nà Ngoàn, xã Côn Minh</t>
  </si>
  <si>
    <t>Thôn Lùng Vai, xã Côn Minh</t>
  </si>
  <si>
    <t>Thôn Quan Làng, xã Quang Phong</t>
  </si>
  <si>
    <t>Thôn Nà Buốc, xã Quang Phong</t>
  </si>
  <si>
    <t>Thôn Nà Vả, xã Quang Phong</t>
  </si>
  <si>
    <t>Đã phân bổ</t>
  </si>
  <si>
    <t>Còn trả</t>
  </si>
  <si>
    <t>còn thừa</t>
  </si>
  <si>
    <t>Xã phân năm 2023</t>
  </si>
  <si>
    <t>Nội dung số 2: Hỗ trợ nhà ở</t>
  </si>
  <si>
    <t xml:space="preserve">Ngân sách TW </t>
  </si>
  <si>
    <t xml:space="preserve">Nguồn vốn tỉnh đối ứng </t>
  </si>
  <si>
    <t>Mã CTMT: 0510</t>
  </si>
  <si>
    <t>Quyết định đầu tư/Phê duyệt đầu tư</t>
  </si>
  <si>
    <t>Điều chỉnh giảm</t>
  </si>
  <si>
    <t>Điều chỉnh tăng</t>
  </si>
  <si>
    <t xml:space="preserve">Ngân sách tỉnh đối ứng </t>
  </si>
  <si>
    <t>Biểu số 01</t>
  </si>
  <si>
    <t>Dư chưa phân bổ</t>
  </si>
  <si>
    <t>Chủ đầu tư/Đơn vị thực hiện</t>
  </si>
  <si>
    <t>UBND xã Sơn Thành</t>
  </si>
  <si>
    <t>Tên đơn vị/Chủ đầu tư</t>
  </si>
  <si>
    <t>Tổng cộng</t>
  </si>
  <si>
    <t>Ban Quản lý dự án ĐTXD huyện</t>
  </si>
  <si>
    <t>Cấp xã</t>
  </si>
  <si>
    <t>UBND xã Văn Lang</t>
  </si>
  <si>
    <t>UBND thị trấn Yến Lạc</t>
  </si>
  <si>
    <t>2=3+4</t>
  </si>
  <si>
    <t>11=12+13</t>
  </si>
  <si>
    <t>20=21+22</t>
  </si>
  <si>
    <r>
      <t xml:space="preserve">DỰ ÁN 1 - GIẢI QUYẾT TÌNH TRẠNG THIẾU ĐẤT Ở, NHÀ Ở, ĐẤT SẢN XUẤT, NƯỚC SINH HOẠT </t>
    </r>
    <r>
      <rPr>
        <b/>
        <i/>
        <sz val="13"/>
        <rFont val="Times New Roman"/>
        <family val="1"/>
      </rPr>
      <t>(Mã CTMT: 0511)</t>
    </r>
  </si>
  <si>
    <t>Phụ biểu số 01</t>
  </si>
  <si>
    <t>Dự án 1-Giải quyết tình trạng thiếu đất ở, nhà ở, đất sản xuất, nước sinh hoạt</t>
  </si>
  <si>
    <t>BIỂU ĐIỀU CHỈNH BỔ SUNG KẾ HOẠCH ĐẦU TƯ CÔNG NĂM 2025 THỰC HIỆN CHƯƠNG TRÌNH MỤC TIÊU QUỐC GIA PHÁT TRIỂN KINH TẾ - XÃ HỘI VÙNG ĐỒNG BÀO DÂN TỘC THIỂU SỐ VÀ MIỀN NÚI</t>
  </si>
  <si>
    <t>Điều chỉnh kế hoạch vốn năm 2025</t>
  </si>
  <si>
    <t>Kế hoạch vốn năm 2025 sau điều chỉnh</t>
  </si>
  <si>
    <t>Kế hoạch vốn năm 2025 trước điều chỉnh</t>
  </si>
  <si>
    <t>UBND xã  Văn Minh</t>
  </si>
  <si>
    <t>UBND xã  Lương Thượng</t>
  </si>
  <si>
    <t>UBND xã  Sơn Thành</t>
  </si>
  <si>
    <t>UBND xã  Đổng Xá</t>
  </si>
  <si>
    <t>BIỂU TỔNG HỢP ĐƠN VỊ SAU  ĐIỀU CHỈNH KẾ HOẠCH VỐN ĐẦU TƯ THỰC HIỆN CHƯƠNG TRÌNH MỤC TIÊU QUỐC GIA PHÁT TRIỂN KINH TẾ - XÃ HỘI VÙNG ĐỒNG BÀO DÂN TỘC THIỂU SỐ VÀ MIỀN NÚI NĂM 2024 (LẦN 2)</t>
  </si>
  <si>
    <t>Kế hoạch vốn năm 2025</t>
  </si>
  <si>
    <t>Dự án 4-Đầu tư cơ sở hạ tầng thiết yếu, phục vụ sản xuất, đời sống trong vùng đồng bào dân tộc thiểu số và miền núi và các đơn vị sự nghiệp công lập của lĩnh vực dân tộc</t>
  </si>
  <si>
    <t>Kế hoạch vốn năm 2022, 2023, 2024 kéo dài thực hiện sang năm 2025 trước điều chỉnh</t>
  </si>
  <si>
    <t>Điều chỉnh kế hoạch vốn năm 2022, 2023, 2024 kéo dài thực hiện sang năm 2025</t>
  </si>
  <si>
    <t>5=6+7</t>
  </si>
  <si>
    <t>8=9+10</t>
  </si>
  <si>
    <t>14=15+16</t>
  </si>
  <si>
    <t>17=18+19</t>
  </si>
  <si>
    <t>Kế hoạch vốn năm 2022, 2023, 2024 kéo dài thực hiện sang năm 2025 sau điều chỉnh</t>
  </si>
  <si>
    <t>23=24+25</t>
  </si>
  <si>
    <t>24=6-12+15</t>
  </si>
  <si>
    <t>25=7-13+16</t>
  </si>
  <si>
    <t>26=27+28</t>
  </si>
  <si>
    <t>27=9-18+21</t>
  </si>
  <si>
    <t>28=10-16+22</t>
  </si>
  <si>
    <t>(Kèm theo Tờ trình số 67/TTr-UBND ngày 15/4/2025 của UBND huyện Na Rì)</t>
  </si>
  <si>
    <t>Kế hoạch vốn năm 2022, 2023, 2024 kéo dài thực hiện sang năm 2025</t>
  </si>
  <si>
    <t>3=4+7</t>
  </si>
  <si>
    <t>4=5+6</t>
  </si>
  <si>
    <t>7=8+9</t>
  </si>
</sst>
</file>

<file path=xl/styles.xml><?xml version="1.0" encoding="utf-8"?>
<styleSheet xmlns="http://schemas.openxmlformats.org/spreadsheetml/2006/main">
  <numFmts count="16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0\ &quot;₫&quot;"/>
    <numFmt numFmtId="165" formatCode="_-* #,##0\ &quot;₫&quot;_-;\-* #,##0\ &quot;₫&quot;_-;_-* &quot;-&quot;\ &quot;₫&quot;_-;_-@_-"/>
    <numFmt numFmtId="166" formatCode="_-* #,##0\ _₫_-;\-* #,##0\ _₫_-;_-* &quot;-&quot;\ _₫_-;_-@_-"/>
    <numFmt numFmtId="167" formatCode="_-* #,##0.00\ &quot;₫&quot;_-;\-* #,##0.00\ &quot;₫&quot;_-;_-* &quot;-&quot;??\ &quot;₫&quot;_-;_-@_-"/>
    <numFmt numFmtId="168" formatCode="_-* #,##0.00\ _₫_-;\-* #,##0.00\ _₫_-;_-* &quot;-&quot;??\ _₫_-;_-@_-"/>
    <numFmt numFmtId="169" formatCode="#,##0.0"/>
    <numFmt numFmtId="170" formatCode="_(* #,##0_);_(* \(#,##0\);_(* &quot;-&quot;??_);_(@_)"/>
    <numFmt numFmtId="171" formatCode="_(* #,##0.0_);_(* \(#,##0.0\);_(* &quot;-&quot;??_);_(@_)"/>
    <numFmt numFmtId="172" formatCode="_-* #,##0_-;\-* #,##0_-;_-* &quot;-&quot;_-;_-@_-"/>
    <numFmt numFmtId="173" formatCode="_-* #,##0.00\ _€_-;\-* #,##0.00\ _€_-;_-* &quot;-&quot;??\ _€_-;_-@_-"/>
    <numFmt numFmtId="174" formatCode="#,##0.000"/>
    <numFmt numFmtId="175" formatCode="0.0"/>
    <numFmt numFmtId="176" formatCode="_(* #,##0.0000_);_(* \(#,##0.0000\);_(* &quot;-&quot;??_);_(@_)"/>
    <numFmt numFmtId="177" formatCode="0_);\(0\)"/>
    <numFmt numFmtId="178" formatCode="&quot;£&quot;#,##0;[Red]\-&quot;£&quot;#,##0"/>
    <numFmt numFmtId="179" formatCode="&quot;£&quot;#,##0.00;\-&quot;£&quot;#,##0.00"/>
    <numFmt numFmtId="180" formatCode="_-&quot;£&quot;* #,##0_-;\-&quot;£&quot;* #,##0_-;_-&quot;£&quot;* &quot;-&quot;_-;_-@_-"/>
    <numFmt numFmtId="181" formatCode="_-* #,##0.00_-;\-* #,##0.00_-;_-* &quot;-&quot;??_-;_-@_-"/>
    <numFmt numFmtId="182" formatCode="&quot;$&quot;#,##0;\-&quot;$&quot;#,##0"/>
    <numFmt numFmtId="183" formatCode="&quot;$&quot;#,##0;[Red]\-&quot;$&quot;#,##0"/>
    <numFmt numFmtId="184" formatCode="_-&quot;$&quot;* #,##0_-;\-&quot;$&quot;* #,##0_-;_-&quot;$&quot;* &quot;-&quot;_-;_-@_-"/>
    <numFmt numFmtId="185" formatCode="_-&quot;$&quot;* #,##0.00_-;\-&quot;$&quot;* #,##0.00_-;_-&quot;$&quot;* &quot;-&quot;??_-;_-@_-"/>
    <numFmt numFmtId="186" formatCode="_-* #,##0.00\ _V_N_D_-;\-* #,##0.00\ _V_N_D_-;_-* &quot;-&quot;??\ _V_N_D_-;_-@_-"/>
    <numFmt numFmtId="187" formatCode="#,##0;[Red]#,##0"/>
    <numFmt numFmtId="188" formatCode="0.0%"/>
    <numFmt numFmtId="189" formatCode="0.000"/>
    <numFmt numFmtId="190" formatCode="_(* #,##0.0_);_(* \(#,##0.0\);_(* &quot;-&quot;?_);_(@_)"/>
    <numFmt numFmtId="191" formatCode="&quot;True&quot;;&quot;True&quot;;&quot;False&quot;"/>
    <numFmt numFmtId="192" formatCode="#,##0.000_);\(#,##0.000\)"/>
    <numFmt numFmtId="193" formatCode="#,##0.0_);\(#,##0.0\)"/>
    <numFmt numFmtId="194" formatCode="_(* #,##0.00_);_(* \(#,##0.00\);_(* \-??_);_(@_)"/>
    <numFmt numFmtId="195" formatCode="_-&quot;ñ&quot;* #,##0_-;\-&quot;ñ&quot;* #,##0_-;_-&quot;ñ&quot;* &quot;-&quot;_-;_-@_-"/>
    <numFmt numFmtId="196" formatCode="_-* #,##0.00\ _F_-;\-* #,##0.00\ _F_-;_-* &quot;-&quot;??\ _F_-;_-@_-"/>
    <numFmt numFmtId="197" formatCode="_-* #,##0.00\ &quot;F&quot;_-;\-* #,##0.00\ &quot;F&quot;_-;_-* &quot;-&quot;??\ &quot;F&quot;_-;_-@_-"/>
    <numFmt numFmtId="198" formatCode="#,##0\ &quot;DM&quot;;\-#,##0\ &quot;DM&quot;"/>
    <numFmt numFmtId="199" formatCode="0.000%"/>
    <numFmt numFmtId="200" formatCode="#.##00"/>
    <numFmt numFmtId="201" formatCode="&quot;Rp&quot;#,##0_);[Red]\(&quot;Rp&quot;#,##0\)"/>
    <numFmt numFmtId="202" formatCode="_ * #,##0_)\ &quot;$&quot;_ ;_ * \(#,##0\)\ &quot;$&quot;_ ;_ * &quot;-&quot;_)\ &quot;$&quot;_ ;_ @_ "/>
    <numFmt numFmtId="203" formatCode="_-* #,##0\ _F_-;\-* #,##0\ _F_-;_-* &quot;-&quot;\ _F_-;_-@_-"/>
    <numFmt numFmtId="204" formatCode="_-* #,##0\ &quot;F&quot;_-;\-* #,##0\ &quot;F&quot;_-;_-* &quot;-&quot;\ &quot;F&quot;_-;_-@_-"/>
    <numFmt numFmtId="205" formatCode="_-* #,##0\ &quot;€&quot;_-;\-* #,##0\ &quot;€&quot;_-;_-* &quot;-&quot;\ &quot;€&quot;_-;_-@_-"/>
    <numFmt numFmtId="206" formatCode="_-* #,##0\ &quot;$&quot;_-;\-* #,##0\ &quot;$&quot;_-;_-* &quot;-&quot;\ &quot;$&quot;_-;_-@_-"/>
    <numFmt numFmtId="207" formatCode="_ * #,##0_)&quot;$&quot;_ ;_ * \(#,##0\)&quot;$&quot;_ ;_ * &quot;-&quot;_)&quot;$&quot;_ ;_ @_ "/>
    <numFmt numFmtId="208" formatCode="_-&quot;€&quot;* #,##0_-;\-&quot;€&quot;* #,##0_-;_-&quot;€&quot;* &quot;-&quot;_-;_-@_-"/>
    <numFmt numFmtId="209" formatCode="_ * #,##0.00_ ;_ * \-#,##0.00_ ;_ * &quot;-&quot;??_ ;_ @_ "/>
    <numFmt numFmtId="210" formatCode="_ * #,##0.00_)\ _$_ ;_ * \(#,##0.00\)\ _$_ ;_ * &quot;-&quot;??_)\ _$_ ;_ @_ "/>
    <numFmt numFmtId="211" formatCode="_ * #,##0.00_)_$_ ;_ * \(#,##0.00\)_$_ ;_ * &quot;-&quot;??_)_$_ ;_ @_ "/>
    <numFmt numFmtId="212" formatCode="_-* #,##0.00\ _ñ_-;\-* #,##0.00\ _ñ_-;_-* &quot;-&quot;??\ _ñ_-;_-@_-"/>
    <numFmt numFmtId="213" formatCode="_-* #,##0.00\ _ñ_-;_-* #,##0.00\ _ñ\-;_-* &quot;-&quot;??\ _ñ_-;_-@_-"/>
    <numFmt numFmtId="214" formatCode="_(&quot;$&quot;\ * #,##0_);_(&quot;$&quot;\ * \(#,##0\);_(&quot;$&quot;\ * &quot;-&quot;_);_(@_)"/>
    <numFmt numFmtId="215" formatCode="_-* #,##0.00000000_-;\-* #,##0.00000000_-;_-* &quot;-&quot;??_-;_-@_-"/>
    <numFmt numFmtId="216" formatCode="_(&quot;€&quot;\ * #,##0_);_(&quot;€&quot;\ * \(#,##0\);_(&quot;€&quot;\ * &quot;-&quot;_);_(@_)"/>
    <numFmt numFmtId="217" formatCode="_-* #,##0\ &quot;ñ&quot;_-;\-* #,##0\ &quot;ñ&quot;_-;_-* &quot;-&quot;\ &quot;ñ&quot;_-;_-@_-"/>
    <numFmt numFmtId="218" formatCode="_-* #,##0\ _€_-;\-* #,##0\ _€_-;_-* &quot;-&quot;\ _€_-;_-@_-"/>
    <numFmt numFmtId="219" formatCode="_ * #,##0_ ;_ * \-#,##0_ ;_ * &quot;-&quot;_ ;_ @_ "/>
    <numFmt numFmtId="220" formatCode="_-* #,##0\ _V_N_D_-;\-* #,##0\ _V_N_D_-;_-* &quot;-&quot;\ _V_N_D_-;_-@_-"/>
    <numFmt numFmtId="221" formatCode="_ * #,##0_)\ _$_ ;_ * \(#,##0\)\ _$_ ;_ * &quot;-&quot;_)\ _$_ ;_ @_ "/>
    <numFmt numFmtId="222" formatCode="_ * #,##0_)_$_ ;_ * \(#,##0\)_$_ ;_ * &quot;-&quot;_)_$_ ;_ @_ "/>
    <numFmt numFmtId="223" formatCode="_-* #,##0\ _$_-;\-* #,##0\ _$_-;_-* &quot;-&quot;\ _$_-;_-@_-"/>
    <numFmt numFmtId="224" formatCode="_-* #,##0\ _ñ_-;\-* #,##0\ _ñ_-;_-* &quot;-&quot;\ _ñ_-;_-@_-"/>
    <numFmt numFmtId="225" formatCode="_-* #,##0\ _ñ_-;_-* #,##0\ _ñ\-;_-* &quot;-&quot;\ _ñ_-;_-@_-"/>
    <numFmt numFmtId="226" formatCode="_ &quot;\&quot;* #,##0_ ;_ &quot;\&quot;* \-#,##0_ ;_ &quot;\&quot;* &quot;-&quot;_ ;_ @_ "/>
    <numFmt numFmtId="227" formatCode="&quot;\&quot;#,##0.00;[Red]&quot;\&quot;\-#,##0.00"/>
    <numFmt numFmtId="228" formatCode="&quot;\&quot;#,##0;[Red]&quot;\&quot;\-#,##0"/>
    <numFmt numFmtId="229" formatCode="_ * #,##0_)\ &quot;F&quot;_ ;_ * \(#,##0\)\ &quot;F&quot;_ ;_ * &quot;-&quot;_)\ &quot;F&quot;_ ;_ @_ "/>
    <numFmt numFmtId="230" formatCode="_-&quot;F&quot;* #,##0_-;\-&quot;F&quot;* #,##0_-;_-&quot;F&quot;* &quot;-&quot;_-;_-@_-"/>
    <numFmt numFmtId="231" formatCode="_ * #,##0.00_)&quot;$&quot;_ ;_ * \(#,##0.00\)&quot;$&quot;_ ;_ * &quot;-&quot;??_)&quot;$&quot;_ ;_ @_ "/>
    <numFmt numFmtId="232" formatCode="_ * #,##0.0_)_$_ ;_ * \(#,##0.0\)_$_ ;_ * &quot;-&quot;??_)_$_ ;_ @_ "/>
    <numFmt numFmtId="233" formatCode=";;"/>
    <numFmt numFmtId="234" formatCode="_ * #,##0.00_)&quot;€&quot;_ ;_ * \(#,##0.00\)&quot;€&quot;_ ;_ * &quot;-&quot;??_)&quot;€&quot;_ ;_ @_ "/>
    <numFmt numFmtId="235" formatCode="_ &quot;\&quot;* #,##0.00_ ;_ &quot;\&quot;* &quot;\&quot;&quot;\&quot;&quot;\&quot;&quot;\&quot;&quot;\&quot;&quot;\&quot;&quot;\&quot;&quot;\&quot;&quot;\&quot;&quot;\&quot;&quot;\&quot;&quot;\&quot;\-#,##0.00_ ;_ &quot;\&quot;* &quot;-&quot;??_ ;_ @_ "/>
    <numFmt numFmtId="236" formatCode="_ * #,##0.00_ ;_ * &quot;\&quot;&quot;\&quot;&quot;\&quot;&quot;\&quot;&quot;\&quot;&quot;\&quot;&quot;\&quot;&quot;\&quot;&quot;\&quot;&quot;\&quot;&quot;\&quot;&quot;\&quot;\-#,##0.00_ ;_ * &quot;-&quot;??_ ;_ @_ "/>
    <numFmt numFmtId="237" formatCode="&quot;$&quot;#,##0.00"/>
    <numFmt numFmtId="238" formatCode="&quot;\&quot;#,##0;&quot;\&quot;&quot;\&quot;&quot;\&quot;&quot;\&quot;&quot;\&quot;&quot;\&quot;&quot;\&quot;&quot;\&quot;&quot;\&quot;&quot;\&quot;&quot;\&quot;&quot;\&quot;&quot;\&quot;&quot;\&quot;\-#,##0"/>
    <numFmt numFmtId="239" formatCode="_ * #,##0.00_)&quot;£&quot;_ ;_ * \(#,##0.00\)&quot;£&quot;_ ;_ * &quot;-&quot;??_)&quot;£&quot;_ ;_ @_ "/>
    <numFmt numFmtId="240" formatCode="&quot;\&quot;#,##0;[Red]&quot;\&quot;&quot;\&quot;&quot;\&quot;&quot;\&quot;&quot;\&quot;&quot;\&quot;&quot;\&quot;&quot;\&quot;&quot;\&quot;&quot;\&quot;&quot;\&quot;&quot;\&quot;&quot;\&quot;&quot;\&quot;\-#,##0"/>
    <numFmt numFmtId="241" formatCode="_ * #,##0_ ;_ * &quot;\&quot;&quot;\&quot;&quot;\&quot;&quot;\&quot;&quot;\&quot;&quot;\&quot;&quot;\&quot;&quot;\&quot;&quot;\&quot;&quot;\&quot;&quot;\&quot;&quot;\&quot;\-#,##0_ ;_ * &quot;-&quot;_ ;_ @_ "/>
    <numFmt numFmtId="242" formatCode="0.0%;\(0.0%\)"/>
    <numFmt numFmtId="243" formatCode="&quot;\&quot;#,##0.00;&quot;\&quot;&quot;\&quot;&quot;\&quot;&quot;\&quot;&quot;\&quot;&quot;\&quot;&quot;\&quot;&quot;\&quot;&quot;\&quot;&quot;\&quot;&quot;\&quot;&quot;\&quot;&quot;\&quot;&quot;\&quot;\-#,##0.00"/>
    <numFmt numFmtId="244" formatCode="0.000_)"/>
    <numFmt numFmtId="245" formatCode="#,##0_)_%;\(#,##0\)_%;"/>
    <numFmt numFmtId="246" formatCode="_._.* #,##0.0_)_%;_._.* \(#,##0.0\)_%"/>
    <numFmt numFmtId="247" formatCode="#,##0.0_)_%;\(#,##0.0\)_%;\ \ .0_)_%"/>
    <numFmt numFmtId="248" formatCode="_._.* #,##0.00_)_%;_._.* \(#,##0.00\)_%"/>
    <numFmt numFmtId="249" formatCode="#,##0.00_)_%;\(#,##0.00\)_%;\ \ .00_)_%"/>
    <numFmt numFmtId="250" formatCode="_._.* #,##0.000_)_%;_._.* \(#,##0.000\)_%"/>
    <numFmt numFmtId="251" formatCode="#,##0.000_)_%;\(#,##0.000\)_%;\ \ .000_)_%"/>
    <numFmt numFmtId="252" formatCode="_(* #,##0.00_);_(* \(#,##0.00\);_(* &quot;-&quot;&quot;?&quot;&quot;?&quot;_);_(@_)"/>
    <numFmt numFmtId="253" formatCode="_-* #,##0\ &quot;þ&quot;_-;\-* #,##0\ &quot;þ&quot;_-;_-* &quot;-&quot;\ &quot;þ&quot;_-;_-@_-"/>
    <numFmt numFmtId="254" formatCode="&quot;?&quot;#,##0;&quot;?&quot;\-#,##0"/>
    <numFmt numFmtId="255" formatCode="_-* #,##0.00\ _þ_-;\-* #,##0.00\ _þ_-;_-* &quot;-&quot;??\ _þ_-;_-@_-"/>
    <numFmt numFmtId="256" formatCode="_-* #,##0\ _₫_-;\-* #,##0\ _₫_-;_-* &quot;-&quot;??\ _₫_-;_-@_-"/>
    <numFmt numFmtId="257" formatCode="_-* #,##0_-;\-* #,##0_-;_-* &quot;-&quot;??_-;_-@_-"/>
    <numFmt numFmtId="258" formatCode="\t#\ ??/??"/>
    <numFmt numFmtId="259" formatCode="0.0000"/>
    <numFmt numFmtId="260" formatCode="_-* #,##0.00\ _$_-;\-* #,##0.00\ _$_-;_-* &quot;-&quot;??\ _$_-;_-@_-"/>
    <numFmt numFmtId="261" formatCode="_-* #,##0.0\ _₫_-;\-* #,##0.0\ _₫_-;_-* &quot;-&quot;??\ _₫_-;_-@_-"/>
    <numFmt numFmtId="262" formatCode="_(* #.##0.00_);_(* \(#.##0.00\);_(* &quot;-&quot;??_);_(@_)"/>
    <numFmt numFmtId="263" formatCode="&quot;\&quot;#&quot;,&quot;##0&quot;.&quot;00;[Red]&quot;\&quot;\-#&quot;,&quot;##0&quot;.&quot;00"/>
    <numFmt numFmtId="264" formatCode="#,##0.00;[Red]#,##0.00"/>
    <numFmt numFmtId="265" formatCode="#,##0;\(#,##0\)"/>
    <numFmt numFmtId="266" formatCode="_._.* \(#,##0\)_%;_._.* #,##0_)_%;_._.* 0_)_%;_._.@_)_%"/>
    <numFmt numFmtId="267" formatCode="_._.&quot;€&quot;* \(#,##0\)_%;_._.&quot;€&quot;* #,##0_)_%;_._.&quot;€&quot;* 0_)_%;_._.@_)_%"/>
    <numFmt numFmtId="268" formatCode="* \(#,##0\);* #,##0_);&quot;-&quot;??_);@"/>
    <numFmt numFmtId="269" formatCode="_ &quot;R&quot;\ * #,##0_ ;_ &quot;R&quot;\ * \-#,##0_ ;_ &quot;R&quot;\ * &quot;-&quot;_ ;_ @_ "/>
    <numFmt numFmtId="270" formatCode="_ * #,##0.00_ ;_ * &quot;\&quot;&quot;\&quot;&quot;\&quot;&quot;\&quot;&quot;\&quot;&quot;\&quot;\-#,##0.00_ ;_ * &quot;-&quot;??_ ;_ @_ "/>
    <numFmt numFmtId="271" formatCode="&quot;€&quot;* #,##0_)_%;&quot;€&quot;* \(#,##0\)_%;&quot;€&quot;* &quot;-&quot;??_)_%;@_)_%"/>
    <numFmt numFmtId="272" formatCode="&quot;$&quot;* #,##0_)_%;&quot;$&quot;* \(#,##0\)_%;&quot;$&quot;* &quot;-&quot;??_)_%;@_)_%"/>
    <numFmt numFmtId="273" formatCode="&quot;\&quot;#,##0.00;&quot;\&quot;&quot;\&quot;&quot;\&quot;&quot;\&quot;&quot;\&quot;&quot;\&quot;&quot;\&quot;&quot;\&quot;\-#,##0.00"/>
    <numFmt numFmtId="274" formatCode="_._.&quot;€&quot;* #,##0.0_)_%;_._.&quot;€&quot;* \(#,##0.0\)_%"/>
    <numFmt numFmtId="275" formatCode="&quot;€&quot;* #,##0.0_)_%;&quot;€&quot;* \(#,##0.0\)_%;&quot;€&quot;* \ .0_)_%"/>
    <numFmt numFmtId="276" formatCode="_._.&quot;$&quot;* #,##0.0_)_%;_._.&quot;$&quot;* \(#,##0.0\)_%"/>
    <numFmt numFmtId="277" formatCode="_._.&quot;€&quot;* #,##0.00_)_%;_._.&quot;€&quot;* \(#,##0.00\)_%"/>
    <numFmt numFmtId="278" formatCode="&quot;€&quot;* #,##0.00_)_%;&quot;€&quot;* \(#,##0.00\)_%;&quot;€&quot;* \ .00_)_%"/>
    <numFmt numFmtId="279" formatCode="_._.&quot;$&quot;* #,##0.00_)_%;_._.&quot;$&quot;* \(#,##0.00\)_%"/>
    <numFmt numFmtId="280" formatCode="_._.&quot;€&quot;* #,##0.000_)_%;_._.&quot;€&quot;* \(#,##0.000\)_%"/>
    <numFmt numFmtId="281" formatCode="&quot;€&quot;* #,##0.000_)_%;&quot;€&quot;* \(#,##0.000\)_%;&quot;€&quot;* \ .000_)_%"/>
    <numFmt numFmtId="282" formatCode="_._.&quot;$&quot;* #,##0.000_)_%;_._.&quot;$&quot;* \(#,##0.000\)_%"/>
    <numFmt numFmtId="283" formatCode="_-* #,##0.00\ &quot;€&quot;_-;\-* #,##0.00\ &quot;€&quot;_-;_-* &quot;-&quot;??\ &quot;€&quot;_-;_-@_-"/>
    <numFmt numFmtId="284" formatCode="_ * #,##0_ ;_ * &quot;\&quot;&quot;\&quot;&quot;\&quot;&quot;\&quot;&quot;\&quot;&quot;\&quot;\-#,##0_ ;_ * &quot;-&quot;_ ;_ @_ "/>
    <numFmt numFmtId="285" formatCode="\$#,##0\ ;\(\$#,##0\)"/>
    <numFmt numFmtId="286" formatCode="&quot;$&quot;#,##0\ ;\(&quot;$&quot;#,##0\)"/>
    <numFmt numFmtId="287" formatCode="\t0.00%"/>
    <numFmt numFmtId="288" formatCode="* #,##0_);* \(#,##0\);&quot;-&quot;??_);@"/>
    <numFmt numFmtId="289" formatCode="\U\S\$#,##0.00;\(\U\S\$#,##0.00\)"/>
    <numFmt numFmtId="290" formatCode="_(\§\g\ #,##0_);_(\§\g\ \(#,##0\);_(\§\g\ &quot;-&quot;??_);_(@_)"/>
    <numFmt numFmtId="291" formatCode="_(\§\g\ #,##0_);_(\§\g\ \(#,##0\);_(\§\g\ &quot;-&quot;_);_(@_)"/>
    <numFmt numFmtId="292" formatCode="\§\g#,##0_);\(\§\g#,##0\)"/>
    <numFmt numFmtId="293" formatCode="_-&quot;VND&quot;* #,##0_-;\-&quot;VND&quot;* #,##0_-;_-&quot;VND&quot;* &quot;-&quot;_-;_-@_-"/>
    <numFmt numFmtId="294" formatCode="_(&quot;Rp&quot;* #,##0.00_);_(&quot;Rp&quot;* \(#,##0.00\);_(&quot;Rp&quot;* &quot;-&quot;??_);_(@_)"/>
    <numFmt numFmtId="295" formatCode="#,##0.00\ &quot;FB&quot;;[Red]\-#,##0.00\ &quot;FB&quot;"/>
    <numFmt numFmtId="296" formatCode="#,##0\ &quot;$&quot;;\-#,##0\ &quot;$&quot;"/>
    <numFmt numFmtId="297" formatCode="_-* #,##0\ _F_B_-;\-* #,##0\ _F_B_-;_-* &quot;-&quot;\ _F_B_-;_-@_-"/>
    <numFmt numFmtId="298" formatCode="_-[$€]* #,##0.00_-;\-[$€]* #,##0.00_-;_-[$€]* &quot;-&quot;??_-;_-@_-"/>
    <numFmt numFmtId="299" formatCode="_ * #,##0.00_)_d_ ;_ * \(#,##0.00\)_d_ ;_ * &quot;-&quot;??_)_d_ ;_ @_ "/>
    <numFmt numFmtId="300" formatCode="#,##0_);\-#,##0_)"/>
    <numFmt numFmtId="301" formatCode="#,###;\-#,###;&quot;&quot;;_(@_)"/>
    <numFmt numFmtId="302" formatCode="&quot;€&quot;#,##0;\-&quot;€&quot;#,##0"/>
    <numFmt numFmtId="303" formatCode="#,##0\ &quot;$&quot;_);\(#,##0\ &quot;$&quot;\)"/>
    <numFmt numFmtId="304" formatCode="#,###"/>
    <numFmt numFmtId="305" formatCode="&quot;Fr.&quot;\ #,##0.00;[Red]&quot;Fr.&quot;\ \-#,##0.00"/>
    <numFmt numFmtId="306" formatCode="_ &quot;Fr.&quot;\ * #,##0_ ;_ &quot;Fr.&quot;\ * \-#,##0_ ;_ &quot;Fr.&quot;\ * &quot;-&quot;_ ;_ @_ "/>
    <numFmt numFmtId="307" formatCode="&quot;\&quot;#,##0;[Red]\-&quot;\&quot;#,##0"/>
    <numFmt numFmtId="308" formatCode="&quot;\&quot;#,##0.00;\-&quot;\&quot;#,##0.00"/>
    <numFmt numFmtId="309" formatCode="mmmm\ d\,\ yyyy"/>
    <numFmt numFmtId="310" formatCode="#,##0.00_);\-#,##0.00_)"/>
    <numFmt numFmtId="311" formatCode="0_)%;\(0\)%"/>
    <numFmt numFmtId="312" formatCode="_._._(* 0_)%;_._.* \(0\)%"/>
    <numFmt numFmtId="313" formatCode="_(0_)%;\(0\)%"/>
    <numFmt numFmtId="314" formatCode="0%_);\(0%\)"/>
    <numFmt numFmtId="315" formatCode="_ &quot;\&quot;* #,##0_ ;_ &quot;\&quot;* &quot;\&quot;&quot;\&quot;&quot;\&quot;&quot;\&quot;&quot;\&quot;&quot;\&quot;&quot;\&quot;&quot;\&quot;&quot;\&quot;&quot;\&quot;&quot;\&quot;&quot;\&quot;&quot;\&quot;&quot;\&quot;\-#,##0_ ;_ &quot;\&quot;* &quot;-&quot;_ ;_ @_ "/>
    <numFmt numFmtId="316" formatCode="_(0.0_)%;\(0.0\)%"/>
    <numFmt numFmtId="317" formatCode="_._._(* 0.0_)%;_._.* \(0.0\)%"/>
    <numFmt numFmtId="318" formatCode="_(0.00_)%;\(0.00\)%"/>
    <numFmt numFmtId="319" formatCode="_._._(* 0.00_)%;_._.* \(0.00\)%"/>
    <numFmt numFmtId="320" formatCode="_(0.000_)%;\(0.000\)%"/>
    <numFmt numFmtId="321" formatCode="_._._(* 0.000_)%;_._.* \(0.000\)%"/>
    <numFmt numFmtId="322" formatCode="#"/>
    <numFmt numFmtId="323" formatCode="&quot;¡Ì&quot;#,##0;[Red]\-&quot;¡Ì&quot;#,##0"/>
    <numFmt numFmtId="324" formatCode="#,##0.00\ &quot;F&quot;;[Red]\-#,##0.00\ &quot;F&quot;"/>
    <numFmt numFmtId="325" formatCode="#,##0.00\ \ "/>
    <numFmt numFmtId="326" formatCode="_(&quot;Z$&quot;* #,##0.00_);_(&quot;Z$&quot;* \(#,##0.00\);_(&quot;Z$&quot;* &quot;-&quot;??_);_(@_)"/>
  </numFmts>
  <fonts count="223">
    <font>
      <sz val="11"/>
      <color theme="1"/>
      <name val="Calibri"/>
      <family val="2"/>
      <scheme val="minor"/>
    </font>
    <font>
      <sz val="11"/>
      <color theme="1"/>
      <name val="Calibri"/>
      <family val="2"/>
      <charset val="163"/>
      <scheme val="minor"/>
    </font>
    <font>
      <sz val="11"/>
      <color theme="1"/>
      <name val="Calibri"/>
      <family val="2"/>
      <charset val="163"/>
      <scheme val="minor"/>
    </font>
    <font>
      <sz val="11"/>
      <color theme="1"/>
      <name val="Calibri"/>
      <family val="2"/>
      <charset val="163"/>
      <scheme val="minor"/>
    </font>
    <font>
      <sz val="11"/>
      <color theme="1"/>
      <name val="Calibri"/>
      <family val="2"/>
      <scheme val="minor"/>
    </font>
    <font>
      <b/>
      <sz val="11"/>
      <name val="Times New Roman"/>
      <family val="1"/>
    </font>
    <font>
      <sz val="11"/>
      <name val="Times New Roman"/>
      <family val="1"/>
    </font>
    <font>
      <i/>
      <sz val="11"/>
      <name val="Times New Roman"/>
      <family val="1"/>
    </font>
    <font>
      <b/>
      <i/>
      <sz val="11"/>
      <name val="Times New Roman"/>
      <family val="1"/>
    </font>
    <font>
      <sz val="10"/>
      <name val="Arial"/>
      <family val="2"/>
    </font>
    <font>
      <sz val="12"/>
      <color theme="1"/>
      <name val="Times New Roman"/>
      <family val="2"/>
    </font>
    <font>
      <sz val="12"/>
      <name val=".VnTime"/>
      <family val="2"/>
    </font>
    <font>
      <b/>
      <sz val="10"/>
      <name val="Tahoma"/>
      <family val="2"/>
    </font>
    <font>
      <sz val="11"/>
      <color indexed="8"/>
      <name val="Calibri"/>
      <family val="2"/>
    </font>
    <font>
      <b/>
      <sz val="14"/>
      <color theme="1"/>
      <name val="Times New Roman"/>
      <family val="1"/>
    </font>
    <font>
      <sz val="14"/>
      <color theme="1"/>
      <name val="Times New Roman"/>
      <family val="1"/>
    </font>
    <font>
      <i/>
      <sz val="14"/>
      <color theme="1"/>
      <name val="Times New Roman"/>
      <family val="1"/>
    </font>
    <font>
      <b/>
      <sz val="14"/>
      <color indexed="8"/>
      <name val="Times New Roman"/>
      <family val="1"/>
    </font>
    <font>
      <sz val="14"/>
      <color rgb="FF000000"/>
      <name val="Times New Roman"/>
      <family val="1"/>
    </font>
    <font>
      <sz val="14"/>
      <color indexed="8"/>
      <name val="Times New Roman"/>
      <family val="1"/>
    </font>
    <font>
      <sz val="14"/>
      <name val="Times New Roman"/>
      <family val="1"/>
    </font>
    <font>
      <b/>
      <sz val="14"/>
      <color rgb="FF000000"/>
      <name val="Times New Roman"/>
      <family val="1"/>
    </font>
    <font>
      <b/>
      <i/>
      <sz val="14"/>
      <name val="Times New Roman"/>
      <family val="1"/>
    </font>
    <font>
      <b/>
      <sz val="14"/>
      <name val="Times New Roman"/>
      <family val="1"/>
    </font>
    <font>
      <sz val="14"/>
      <color rgb="FFFF0000"/>
      <name val="Times New Roman"/>
      <family val="1"/>
    </font>
    <font>
      <b/>
      <i/>
      <sz val="14"/>
      <color theme="1"/>
      <name val="Times New Roman"/>
      <family val="1"/>
    </font>
    <font>
      <b/>
      <sz val="14"/>
      <color rgb="FFFF0000"/>
      <name val="Times New Roman"/>
      <family val="1"/>
    </font>
    <font>
      <sz val="11"/>
      <color theme="1"/>
      <name val="Calibri"/>
      <family val="2"/>
      <charset val="163"/>
      <scheme val="minor"/>
    </font>
    <font>
      <b/>
      <sz val="12"/>
      <color theme="1"/>
      <name val="Times New Roman"/>
      <family val="1"/>
    </font>
    <font>
      <sz val="13"/>
      <color theme="1"/>
      <name val="Times New Roman"/>
      <family val="1"/>
    </font>
    <font>
      <sz val="11"/>
      <color indexed="8"/>
      <name val="Times New Roman"/>
      <family val="2"/>
    </font>
    <font>
      <sz val="11"/>
      <color rgb="FFFF0000"/>
      <name val="Times New Roman"/>
      <family val="1"/>
    </font>
    <font>
      <sz val="11"/>
      <color theme="1"/>
      <name val="Times New Roman"/>
      <family val="1"/>
    </font>
    <font>
      <b/>
      <i/>
      <sz val="14"/>
      <color rgb="FFFF0000"/>
      <name val="Times New Roman"/>
      <family val="1"/>
    </font>
    <font>
      <i/>
      <sz val="14"/>
      <name val="Times New Roman"/>
      <family val="1"/>
    </font>
    <font>
      <b/>
      <sz val="11"/>
      <color rgb="FFFF0000"/>
      <name val="Times New Roman"/>
      <family val="1"/>
    </font>
    <font>
      <b/>
      <i/>
      <sz val="11"/>
      <color rgb="FFFF0000"/>
      <name val="Times New Roman"/>
      <family val="1"/>
    </font>
    <font>
      <i/>
      <sz val="11"/>
      <color rgb="FFFF0000"/>
      <name val="Times New Roman"/>
      <family val="1"/>
    </font>
    <font>
      <sz val="9"/>
      <color indexed="81"/>
      <name val="Tahoma"/>
      <family val="2"/>
    </font>
    <font>
      <b/>
      <sz val="9"/>
      <color indexed="81"/>
      <name val="Tahoma"/>
      <family val="2"/>
    </font>
    <font>
      <sz val="14"/>
      <name val=".VnTime"/>
      <family val="2"/>
    </font>
    <font>
      <sz val="11"/>
      <color indexed="8"/>
      <name val="Helvetica Neue"/>
    </font>
    <font>
      <sz val="12"/>
      <color theme="1"/>
      <name val="Times New Roman"/>
      <family val="2"/>
      <charset val="163"/>
    </font>
    <font>
      <sz val="11"/>
      <color rgb="FF000000"/>
      <name val="Arial"/>
      <family val="2"/>
    </font>
    <font>
      <sz val="11"/>
      <name val="Calibri"/>
      <family val="2"/>
      <scheme val="minor"/>
    </font>
    <font>
      <i/>
      <sz val="12"/>
      <color theme="1"/>
      <name val="Times New Roman"/>
      <family val="1"/>
    </font>
    <font>
      <b/>
      <sz val="13"/>
      <name val="Times New Roman"/>
      <family val="1"/>
    </font>
    <font>
      <i/>
      <sz val="12"/>
      <name val="Times New Roman"/>
      <family val="1"/>
    </font>
    <font>
      <b/>
      <sz val="12"/>
      <name val="Times New Roman"/>
      <family val="1"/>
    </font>
    <font>
      <b/>
      <i/>
      <sz val="13"/>
      <name val="Times New Roman"/>
      <family val="1"/>
    </font>
    <font>
      <b/>
      <sz val="13"/>
      <color theme="1"/>
      <name val="Times New Roman"/>
      <family val="1"/>
    </font>
    <font>
      <sz val="13"/>
      <name val="Times New Roman"/>
      <family val="1"/>
    </font>
    <font>
      <sz val="12"/>
      <name val="Times New Roman"/>
      <family val="1"/>
    </font>
    <font>
      <sz val="10"/>
      <name val="Times New Roman"/>
      <family val="1"/>
    </font>
    <font>
      <b/>
      <sz val="16"/>
      <name val="Times New Roman"/>
      <family val="1"/>
    </font>
    <font>
      <sz val="10"/>
      <name val="Mangal"/>
      <family val="2"/>
    </font>
    <font>
      <sz val="11"/>
      <color indexed="8"/>
      <name val="Arial"/>
      <family val="2"/>
    </font>
    <font>
      <sz val="12"/>
      <color indexed="8"/>
      <name val="Times New Roman"/>
      <family val="1"/>
    </font>
    <font>
      <sz val="11"/>
      <color indexed="8"/>
      <name val="Calibri"/>
      <family val="2"/>
      <charset val="163"/>
    </font>
    <font>
      <sz val="9"/>
      <name val="Arial"/>
      <family val="2"/>
    </font>
    <font>
      <sz val="12"/>
      <name val="VNI-Times"/>
    </font>
    <font>
      <sz val="10"/>
      <color indexed="8"/>
      <name val="MS Sans Serif"/>
      <family val="2"/>
    </font>
    <font>
      <sz val="12"/>
      <name val="돋움체"/>
      <family val="3"/>
      <charset val="129"/>
    </font>
    <font>
      <sz val="12"/>
      <name val="VNtimes new roman"/>
      <family val="2"/>
    </font>
    <font>
      <sz val="10"/>
      <name val=".VnTime"/>
      <family val="2"/>
    </font>
    <font>
      <sz val="10"/>
      <name val="?? ??"/>
      <family val="1"/>
      <charset val="136"/>
    </font>
    <font>
      <sz val="11"/>
      <name val="??"/>
      <family val="3"/>
    </font>
    <font>
      <sz val="12"/>
      <name val=".VnArial"/>
      <family val="2"/>
    </font>
    <font>
      <sz val="10"/>
      <name val="??"/>
      <family val="3"/>
      <charset val="129"/>
    </font>
    <font>
      <sz val="12"/>
      <name val="????"/>
      <family val="1"/>
      <charset val="136"/>
    </font>
    <font>
      <sz val="12"/>
      <name val="Courier"/>
      <family val="3"/>
    </font>
    <font>
      <sz val="10"/>
      <name val="AngsanaUPC"/>
      <family val="1"/>
    </font>
    <font>
      <sz val="10"/>
      <name val="Arial"/>
      <family val="2"/>
      <charset val="1"/>
    </font>
    <font>
      <sz val="12"/>
      <name val="|??¢¥¢¬¨Ï"/>
      <family val="1"/>
      <charset val="129"/>
    </font>
    <font>
      <b/>
      <sz val="12"/>
      <name val="Arial"/>
      <family val="2"/>
    </font>
    <font>
      <sz val="10"/>
      <name val="VNI-Times"/>
    </font>
    <font>
      <sz val="10"/>
      <name val="Helv"/>
      <family val="2"/>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2"/>
      <name val="Arial"/>
      <family val="2"/>
    </font>
    <font>
      <sz val="11"/>
      <name val="–¾’©"/>
      <family val="1"/>
      <charset val="128"/>
    </font>
    <font>
      <sz val="14"/>
      <name val="VNTime"/>
    </font>
    <font>
      <sz val="10"/>
      <name val=".VnArial"/>
      <family val="2"/>
    </font>
    <font>
      <b/>
      <u/>
      <sz val="14"/>
      <color indexed="8"/>
      <name val=".VnBook-AntiquaH"/>
      <family val="2"/>
    </font>
    <font>
      <sz val="11"/>
      <name val=".VnTime"/>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0"/>
      <name val="Arial"/>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4"/>
      <name val="VNI-Times"/>
    </font>
    <font>
      <sz val="12"/>
      <name val="¹UAAA¼"/>
      <family val="3"/>
      <charset val="129"/>
    </font>
    <font>
      <sz val="11"/>
      <name val="VNI-Times"/>
    </font>
    <font>
      <sz val="8"/>
      <name val="Times New Roman"/>
      <family val="1"/>
      <charset val="163"/>
    </font>
    <font>
      <sz val="8"/>
      <name val="Times New Roman"/>
      <family val="1"/>
    </font>
    <font>
      <b/>
      <sz val="12"/>
      <color indexed="63"/>
      <name val="VNI-Times"/>
    </font>
    <font>
      <sz val="12"/>
      <name val="¹ÙÅÁÃ¼"/>
      <charset val="129"/>
    </font>
    <font>
      <sz val="11"/>
      <color indexed="20"/>
      <name val="Calibri"/>
      <family val="2"/>
      <charset val="163"/>
    </font>
    <font>
      <b/>
      <i/>
      <sz val="14"/>
      <name val="VNTime"/>
      <family val="2"/>
    </font>
    <font>
      <sz val="12"/>
      <name val="Tms Rmn"/>
    </font>
    <font>
      <sz val="13"/>
      <name val=".VnTime"/>
      <family val="2"/>
    </font>
    <font>
      <sz val="10"/>
      <name val="Times New Roman"/>
      <family val="1"/>
      <charset val="163"/>
    </font>
    <font>
      <sz val="11"/>
      <name val="µ¸¿ò"/>
      <charset val="129"/>
    </font>
    <font>
      <sz val="10"/>
      <name val="±¼¸²A¼"/>
      <family val="3"/>
      <charset val="129"/>
    </font>
    <font>
      <sz val="12"/>
      <name val="¹ÙÅÁÃ¼"/>
      <family val="1"/>
      <charset val="129"/>
    </font>
    <font>
      <sz val="10"/>
      <name val="Helv"/>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0"/>
      <name val="VNI-Aptima"/>
    </font>
    <font>
      <b/>
      <sz val="8"/>
      <name val="Arial"/>
      <family val="2"/>
    </font>
    <font>
      <sz val="11"/>
      <name val="Tms Rmn"/>
    </font>
    <font>
      <sz val="12"/>
      <color indexed="8"/>
      <name val="Calibri"/>
      <family val="2"/>
    </font>
    <font>
      <u val="singleAccounting"/>
      <sz val="11"/>
      <name val="Times New Roman"/>
      <family val="1"/>
    </font>
    <font>
      <sz val="14"/>
      <color indexed="8"/>
      <name val="Times New Roman"/>
      <family val="2"/>
    </font>
    <font>
      <sz val="11"/>
      <name val="UVnTime"/>
    </font>
    <font>
      <sz val="12"/>
      <color indexed="8"/>
      <name val="Times New Roman"/>
      <family val="2"/>
    </font>
    <font>
      <sz val="10"/>
      <color indexed="8"/>
      <name val="Times New Roman"/>
      <family val="2"/>
    </font>
    <font>
      <sz val="12"/>
      <color indexed="8"/>
      <name val="Times New Roman"/>
      <family val="2"/>
      <charset val="163"/>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2"/>
      <name val="VNTimeH"/>
      <family val="2"/>
    </font>
    <font>
      <sz val="10"/>
      <name val="Arial CE"/>
      <charset val="238"/>
    </font>
    <font>
      <sz val="10"/>
      <name val="Arial CE"/>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18"/>
      <name val="Arial"/>
      <family val="2"/>
    </font>
    <font>
      <b/>
      <sz val="8"/>
      <name val="MS Sans Serif"/>
      <family val="2"/>
    </font>
    <font>
      <b/>
      <sz val="10"/>
      <name val=".VnTime"/>
      <family val="2"/>
    </font>
    <font>
      <b/>
      <sz val="14"/>
      <name val=".VnTimeH"/>
      <family val="2"/>
    </font>
    <font>
      <sz val="12"/>
      <name val="±¼¸²Ã¼"/>
      <family val="3"/>
      <charset val="129"/>
    </font>
    <font>
      <sz val="11"/>
      <color indexed="62"/>
      <name val="Calibri"/>
      <family val="2"/>
      <charset val="163"/>
    </font>
    <font>
      <u/>
      <sz val="10"/>
      <color indexed="12"/>
      <name val=".VnTime"/>
      <family val="2"/>
    </font>
    <font>
      <u/>
      <sz val="12"/>
      <color indexed="12"/>
      <name val=".VnTime"/>
      <family val="2"/>
    </font>
    <font>
      <u/>
      <sz val="12"/>
      <color indexed="12"/>
      <name val="Arial"/>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1"/>
      <color indexed="60"/>
      <name val="Calibri"/>
      <family val="2"/>
      <charset val="163"/>
    </font>
    <font>
      <sz val="7"/>
      <name val="Small Fonts"/>
      <family val="2"/>
    </font>
    <font>
      <b/>
      <sz val="12"/>
      <name val="VN-NTime"/>
    </font>
    <font>
      <b/>
      <i/>
      <sz val="16"/>
      <name val="Helv"/>
      <family val="2"/>
    </font>
    <font>
      <b/>
      <i/>
      <sz val="16"/>
      <name val="Helv"/>
    </font>
    <font>
      <sz val="12"/>
      <name val="바탕체"/>
      <family val="1"/>
      <charset val="129"/>
    </font>
    <font>
      <sz val="11"/>
      <name val="VNI-Aptima"/>
    </font>
    <font>
      <sz val="14"/>
      <name val="System"/>
      <family val="2"/>
    </font>
    <font>
      <b/>
      <sz val="11"/>
      <name val="Arial"/>
      <family val="2"/>
      <charset val="163"/>
    </font>
    <font>
      <b/>
      <sz val="11"/>
      <color indexed="63"/>
      <name val="Calibri"/>
      <family val="2"/>
      <charset val="163"/>
    </font>
    <font>
      <sz val="14"/>
      <name val=".VnArial Narrow"/>
      <family val="2"/>
    </font>
    <font>
      <sz val="12"/>
      <name val="Helv"/>
    </font>
    <font>
      <sz val="12"/>
      <name val="Helv"/>
      <family val="2"/>
    </font>
    <font>
      <b/>
      <sz val="10"/>
      <name val="MS Sans Serif"/>
      <family val="2"/>
    </font>
    <font>
      <sz val="8"/>
      <name val="Wingdings"/>
      <charset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sz val="10"/>
      <name val=".VnArial NarrowH"/>
      <family val="2"/>
    </font>
    <font>
      <sz val="12"/>
      <name val="Times New Roman"/>
      <family val="1"/>
      <charset val="163"/>
    </font>
    <font>
      <b/>
      <sz val="12"/>
      <color theme="0"/>
      <name val="Times New Roman"/>
      <family val="2"/>
    </font>
    <font>
      <sz val="11"/>
      <color theme="1"/>
      <name val="Calibri"/>
      <family val="2"/>
    </font>
    <font>
      <sz val="11"/>
      <color theme="1"/>
      <name val="Arial"/>
      <family val="2"/>
    </font>
    <font>
      <sz val="12"/>
      <color theme="1"/>
      <name val="Times New Roman"/>
      <family val="1"/>
    </font>
    <font>
      <sz val="9"/>
      <color theme="1"/>
      <name val="Times New Roman"/>
      <family val="2"/>
      <charset val="163"/>
    </font>
    <font>
      <sz val="12"/>
      <color theme="1"/>
      <name val="Calibri"/>
      <family val="2"/>
      <scheme val="minor"/>
    </font>
    <font>
      <b/>
      <sz val="12"/>
      <color rgb="FF3F3F3F"/>
      <name val="Times New Roman"/>
      <family val="2"/>
    </font>
  </fonts>
  <fills count="5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22"/>
        <bgColor indexed="64"/>
      </patternFill>
    </fill>
    <fill>
      <patternFill patternType="solid">
        <fgColor indexed="1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15"/>
        <bgColor indexed="64"/>
      </patternFill>
    </fill>
    <fill>
      <patternFill patternType="solid">
        <fgColor indexed="43"/>
      </patternFill>
    </fill>
    <fill>
      <patternFill patternType="solid">
        <fgColor indexed="26"/>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auto="1"/>
      </left>
      <right style="thin">
        <color auto="1"/>
      </right>
      <top style="thin">
        <color auto="1"/>
      </top>
      <bottom style="hair">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right/>
      <top style="double">
        <color indexed="64"/>
      </top>
      <bottom style="double">
        <color indexed="64"/>
      </bottom>
      <diagonal/>
    </border>
    <border>
      <left style="thick">
        <color indexed="64"/>
      </left>
      <right/>
      <top style="thick">
        <color indexed="64"/>
      </top>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s>
  <cellStyleXfs count="5303">
    <xf numFmtId="0" fontId="0" fillId="0" borderId="0"/>
    <xf numFmtId="43" fontId="4" fillId="0" borderId="0" applyFont="0" applyFill="0" applyBorder="0" applyAlignment="0" applyProtection="0"/>
    <xf numFmtId="41" fontId="4" fillId="0" borderId="0" applyFont="0" applyFill="0" applyBorder="0" applyAlignment="0" applyProtection="0"/>
    <xf numFmtId="0" fontId="4" fillId="0" borderId="0"/>
    <xf numFmtId="0" fontId="9" fillId="0" borderId="0"/>
    <xf numFmtId="0" fontId="10" fillId="0" borderId="0"/>
    <xf numFmtId="0" fontId="4" fillId="0" borderId="0"/>
    <xf numFmtId="43" fontId="4"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10" fillId="0" borderId="0"/>
    <xf numFmtId="0" fontId="11" fillId="0" borderId="0"/>
    <xf numFmtId="0" fontId="12" fillId="0" borderId="0"/>
    <xf numFmtId="0" fontId="11" fillId="0" borderId="0"/>
    <xf numFmtId="0" fontId="11" fillId="0" borderId="0"/>
    <xf numFmtId="0" fontId="11" fillId="0" borderId="0"/>
    <xf numFmtId="0" fontId="10" fillId="0" borderId="0"/>
    <xf numFmtId="0" fontId="9" fillId="0" borderId="0"/>
    <xf numFmtId="43" fontId="9" fillId="0" borderId="0" applyFont="0" applyFill="0" applyBorder="0" applyAlignment="0" applyProtection="0"/>
    <xf numFmtId="0" fontId="13" fillId="0" borderId="0"/>
    <xf numFmtId="0" fontId="11" fillId="0" borderId="0"/>
    <xf numFmtId="0" fontId="13" fillId="0" borderId="0"/>
    <xf numFmtId="0" fontId="11" fillId="0" borderId="0"/>
    <xf numFmtId="172" fontId="4" fillId="0" borderId="0" applyFont="0" applyFill="0" applyBorder="0" applyAlignment="0" applyProtection="0"/>
    <xf numFmtId="0" fontId="27" fillId="0" borderId="0"/>
    <xf numFmtId="0" fontId="11" fillId="0" borderId="0"/>
    <xf numFmtId="0" fontId="4" fillId="0" borderId="0"/>
    <xf numFmtId="0" fontId="11" fillId="0" borderId="0"/>
    <xf numFmtId="168" fontId="4" fillId="0" borderId="0" applyFont="0" applyFill="0" applyBorder="0" applyAlignment="0" applyProtection="0"/>
    <xf numFmtId="0" fontId="4" fillId="0" borderId="0"/>
    <xf numFmtId="0" fontId="4" fillId="0" borderId="0"/>
    <xf numFmtId="0" fontId="9" fillId="0" borderId="0"/>
    <xf numFmtId="0" fontId="9" fillId="0" borderId="0"/>
    <xf numFmtId="0" fontId="4" fillId="0" borderId="0"/>
    <xf numFmtId="0" fontId="9" fillId="0" borderId="0"/>
    <xf numFmtId="0" fontId="4" fillId="0" borderId="0"/>
    <xf numFmtId="0" fontId="9" fillId="0" borderId="0"/>
    <xf numFmtId="0" fontId="10" fillId="0" borderId="0"/>
    <xf numFmtId="173" fontId="27" fillId="0" borderId="0" applyFont="0" applyFill="0" applyBorder="0" applyAlignment="0" applyProtection="0"/>
    <xf numFmtId="0" fontId="4" fillId="0" borderId="0"/>
    <xf numFmtId="43" fontId="30" fillId="0" borderId="0" applyFont="0" applyFill="0" applyBorder="0" applyAlignment="0" applyProtection="0"/>
    <xf numFmtId="0" fontId="4" fillId="0" borderId="0"/>
    <xf numFmtId="0" fontId="13" fillId="0" borderId="0"/>
    <xf numFmtId="170" fontId="13" fillId="0" borderId="0" applyFont="0" applyFill="0" applyBorder="0" applyAlignment="0" applyProtection="0"/>
    <xf numFmtId="43" fontId="10" fillId="0" borderId="0" applyFont="0" applyFill="0" applyBorder="0" applyAlignment="0" applyProtection="0"/>
    <xf numFmtId="164"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43" fontId="4"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13"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11" fillId="0" borderId="0"/>
    <xf numFmtId="0" fontId="3" fillId="0" borderId="0"/>
    <xf numFmtId="0" fontId="9" fillId="0" borderId="0"/>
    <xf numFmtId="168" fontId="10" fillId="0" borderId="0" applyFont="0" applyFill="0" applyBorder="0" applyAlignment="0" applyProtection="0"/>
    <xf numFmtId="43" fontId="11" fillId="0" borderId="0" applyFont="0" applyFill="0" applyBorder="0" applyAlignment="0" applyProtection="0"/>
    <xf numFmtId="43" fontId="42" fillId="0" borderId="0" applyFont="0" applyFill="0" applyBorder="0" applyAlignment="0" applyProtection="0"/>
    <xf numFmtId="43" fontId="4" fillId="0" borderId="0" applyFont="0" applyFill="0" applyBorder="0" applyAlignment="0" applyProtection="0"/>
    <xf numFmtId="0" fontId="13" fillId="0" borderId="0"/>
    <xf numFmtId="0" fontId="13" fillId="0" borderId="0"/>
    <xf numFmtId="0" fontId="11" fillId="0" borderId="0"/>
    <xf numFmtId="0" fontId="40" fillId="0" borderId="0">
      <protection locked="0"/>
    </xf>
    <xf numFmtId="0" fontId="11" fillId="0" borderId="0"/>
    <xf numFmtId="0" fontId="43" fillId="0" borderId="0"/>
    <xf numFmtId="0" fontId="4" fillId="0" borderId="0"/>
    <xf numFmtId="0" fontId="9" fillId="0" borderId="0"/>
    <xf numFmtId="0" fontId="41" fillId="0" borderId="0" applyNumberFormat="0" applyFill="0" applyBorder="0" applyProtection="0">
      <alignment vertical="top"/>
    </xf>
    <xf numFmtId="0" fontId="13" fillId="0" borderId="0"/>
    <xf numFmtId="0" fontId="13" fillId="0" borderId="0"/>
    <xf numFmtId="9" fontId="9"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2"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 fillId="0" borderId="0"/>
    <xf numFmtId="173" fontId="1" fillId="0" borderId="0" applyFont="0" applyFill="0" applyBorder="0" applyAlignment="0" applyProtection="0"/>
    <xf numFmtId="0" fontId="9" fillId="0" borderId="0"/>
    <xf numFmtId="0" fontId="4" fillId="0" borderId="0"/>
    <xf numFmtId="195" fontId="60"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Protection="0"/>
    <xf numFmtId="0" fontId="61" fillId="0" borderId="0"/>
    <xf numFmtId="3" fontId="62" fillId="0" borderId="2"/>
    <xf numFmtId="3" fontId="62" fillId="0" borderId="2"/>
    <xf numFmtId="170" fontId="63" fillId="0" borderId="21" applyFont="0" applyBorder="0"/>
    <xf numFmtId="170" fontId="59" fillId="0" borderId="0" applyProtection="0"/>
    <xf numFmtId="170" fontId="63" fillId="0" borderId="21" applyFont="0" applyBorder="0"/>
    <xf numFmtId="170" fontId="63" fillId="0" borderId="21" applyFont="0" applyBorder="0"/>
    <xf numFmtId="0" fontId="64" fillId="0" borderId="0"/>
    <xf numFmtId="196" fontId="11" fillId="0" borderId="0" applyFont="0" applyFill="0" applyBorder="0" applyAlignment="0" applyProtection="0"/>
    <xf numFmtId="0" fontId="65" fillId="0" borderId="0" applyFont="0" applyFill="0" applyBorder="0" applyAlignment="0" applyProtection="0"/>
    <xf numFmtId="197" fontId="11" fillId="0" borderId="0" applyFont="0" applyFill="0" applyBorder="0" applyAlignment="0" applyProtection="0"/>
    <xf numFmtId="198"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199" fontId="66"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67" fillId="0" borderId="0" applyFont="0" applyFill="0" applyBorder="0" applyAlignment="0" applyProtection="0"/>
    <xf numFmtId="0" fontId="68" fillId="0" borderId="22"/>
    <xf numFmtId="200" fontId="64" fillId="0" borderId="0" applyFont="0" applyFill="0" applyBorder="0" applyAlignment="0" applyProtection="0"/>
    <xf numFmtId="172" fontId="69" fillId="0" borderId="0" applyFont="0" applyFill="0" applyBorder="0" applyAlignment="0" applyProtection="0"/>
    <xf numFmtId="181" fontId="69" fillId="0" borderId="0" applyFont="0" applyFill="0" applyBorder="0" applyAlignment="0" applyProtection="0"/>
    <xf numFmtId="201" fontId="70" fillId="0" borderId="0" applyFont="0" applyFill="0" applyBorder="0" applyAlignment="0" applyProtection="0"/>
    <xf numFmtId="0" fontId="71"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Protection="0"/>
    <xf numFmtId="0" fontId="72" fillId="0" borderId="0"/>
    <xf numFmtId="0" fontId="9" fillId="0" borderId="0" applyProtection="0"/>
    <xf numFmtId="0" fontId="73"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Protection="0"/>
    <xf numFmtId="0" fontId="74" fillId="0" borderId="0" applyNumberFormat="0" applyFill="0" applyBorder="0" applyProtection="0">
      <alignment vertical="center"/>
    </xf>
    <xf numFmtId="172" fontId="11" fillId="0" borderId="0" applyFont="0" applyFill="0" applyBorder="0" applyAlignment="0" applyProtection="0"/>
    <xf numFmtId="202" fontId="75" fillId="0" borderId="0" applyFont="0" applyFill="0" applyBorder="0" applyAlignment="0" applyProtection="0"/>
    <xf numFmtId="184" fontId="60"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3" fontId="11"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42" fontId="75" fillId="0" borderId="0" applyFont="0" applyFill="0" applyBorder="0" applyAlignment="0" applyProtection="0"/>
    <xf numFmtId="202" fontId="75" fillId="0" borderId="0" applyFont="0" applyFill="0" applyBorder="0" applyAlignment="0" applyProtection="0"/>
    <xf numFmtId="0" fontId="76" fillId="0" borderId="0"/>
    <xf numFmtId="42" fontId="75" fillId="0" borderId="0" applyFont="0" applyFill="0" applyBorder="0" applyAlignment="0" applyProtection="0"/>
    <xf numFmtId="0" fontId="77" fillId="0" borderId="0">
      <alignment vertical="top"/>
    </xf>
    <xf numFmtId="0" fontId="78" fillId="0" borderId="0">
      <alignment vertical="top"/>
    </xf>
    <xf numFmtId="0" fontId="78" fillId="0" borderId="0">
      <alignment vertical="top"/>
    </xf>
    <xf numFmtId="0" fontId="64" fillId="0" borderId="0" applyNumberFormat="0" applyFill="0" applyBorder="0" applyAlignment="0" applyProtection="0"/>
    <xf numFmtId="204" fontId="60" fillId="0" borderId="0" applyFon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6" fillId="0" borderId="0"/>
    <xf numFmtId="205"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7"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6" fillId="0" borderId="0"/>
    <xf numFmtId="202" fontId="75"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42"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42" fontId="75"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0" fontId="76" fillId="0" borderId="0"/>
    <xf numFmtId="0" fontId="76" fillId="0" borderId="0"/>
    <xf numFmtId="207"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0" fontId="79" fillId="0" borderId="0" applyFont="0" applyFill="0" applyBorder="0" applyAlignment="0" applyProtection="0"/>
    <xf numFmtId="0" fontId="79"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6" fillId="0" borderId="0"/>
    <xf numFmtId="0" fontId="76" fillId="0" borderId="0"/>
    <xf numFmtId="202" fontId="75" fillId="0" borderId="0" applyFont="0" applyFill="0" applyBorder="0" applyAlignment="0" applyProtection="0"/>
    <xf numFmtId="0" fontId="76" fillId="0" borderId="0"/>
    <xf numFmtId="0" fontId="79" fillId="0" borderId="0"/>
    <xf numFmtId="0" fontId="76" fillId="0" borderId="0"/>
    <xf numFmtId="0" fontId="76" fillId="0" borderId="0"/>
    <xf numFmtId="184" fontId="60"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95" fontId="60" fillId="0" borderId="0" applyFont="0" applyFill="0" applyBorder="0" applyAlignment="0" applyProtection="0"/>
    <xf numFmtId="181" fontId="60"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172" fontId="60"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60" fillId="0" borderId="0" applyFont="0" applyFill="0" applyBorder="0" applyAlignment="0" applyProtection="0"/>
    <xf numFmtId="204" fontId="60" fillId="0" borderId="0" applyFont="0" applyFill="0" applyBorder="0" applyAlignment="0" applyProtection="0"/>
    <xf numFmtId="205"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5" fontId="80" fillId="0" borderId="0" applyFont="0" applyFill="0" applyBorder="0" applyAlignment="0" applyProtection="0"/>
    <xf numFmtId="216"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181" fontId="60"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203" fontId="75" fillId="0" borderId="0" applyFont="0" applyFill="0" applyBorder="0" applyAlignment="0" applyProtection="0"/>
    <xf numFmtId="218"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2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21" fontId="75" fillId="0" borderId="0" applyFont="0" applyFill="0" applyBorder="0" applyAlignment="0" applyProtection="0"/>
    <xf numFmtId="203" fontId="60" fillId="0" borderId="0" applyFont="0" applyFill="0" applyBorder="0" applyAlignment="0" applyProtection="0"/>
    <xf numFmtId="203" fontId="75" fillId="0" borderId="0" applyFont="0" applyFill="0" applyBorder="0" applyAlignment="0" applyProtection="0"/>
    <xf numFmtId="22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60" fillId="0" borderId="0" applyFont="0" applyFill="0" applyBorder="0" applyAlignment="0" applyProtection="0"/>
    <xf numFmtId="204" fontId="60" fillId="0" borderId="0" applyFont="0" applyFill="0" applyBorder="0" applyAlignment="0" applyProtection="0"/>
    <xf numFmtId="205"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6" fontId="75" fillId="0" borderId="0" applyFont="0" applyFill="0" applyBorder="0" applyAlignment="0" applyProtection="0"/>
    <xf numFmtId="20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5" fontId="80" fillId="0" borderId="0" applyFont="0" applyFill="0" applyBorder="0" applyAlignment="0" applyProtection="0"/>
    <xf numFmtId="216"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172" fontId="60"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181" fontId="60" fillId="0" borderId="0" applyFont="0" applyFill="0" applyBorder="0" applyAlignment="0" applyProtection="0"/>
    <xf numFmtId="203" fontId="75" fillId="0" borderId="0" applyFont="0" applyFill="0" applyBorder="0" applyAlignment="0" applyProtection="0"/>
    <xf numFmtId="218"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2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21" fontId="75" fillId="0" borderId="0" applyFont="0" applyFill="0" applyBorder="0" applyAlignment="0" applyProtection="0"/>
    <xf numFmtId="203" fontId="60" fillId="0" borderId="0" applyFont="0" applyFill="0" applyBorder="0" applyAlignment="0" applyProtection="0"/>
    <xf numFmtId="203" fontId="75" fillId="0" borderId="0" applyFont="0" applyFill="0" applyBorder="0" applyAlignment="0" applyProtection="0"/>
    <xf numFmtId="22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172"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95" fontId="60" fillId="0" borderId="0" applyFont="0" applyFill="0" applyBorder="0" applyAlignment="0" applyProtection="0"/>
    <xf numFmtId="42" fontId="75" fillId="0" borderId="0" applyFont="0" applyFill="0" applyBorder="0" applyAlignment="0" applyProtection="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5" fontId="80" fillId="0" borderId="0" applyFont="0" applyFill="0" applyBorder="0" applyAlignment="0" applyProtection="0"/>
    <xf numFmtId="216"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0" fontId="76" fillId="0" borderId="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0" fontId="76" fillId="0" borderId="0"/>
    <xf numFmtId="205"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0" fontId="76" fillId="0" borderId="0"/>
    <xf numFmtId="217"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172" fontId="60" fillId="0" borderId="0" applyFont="0" applyFill="0" applyBorder="0" applyAlignment="0" applyProtection="0"/>
    <xf numFmtId="203" fontId="75" fillId="0" borderId="0" applyFont="0" applyFill="0" applyBorder="0" applyAlignment="0" applyProtection="0"/>
    <xf numFmtId="218"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2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21" fontId="75" fillId="0" borderId="0" applyFont="0" applyFill="0" applyBorder="0" applyAlignment="0" applyProtection="0"/>
    <xf numFmtId="203" fontId="60" fillId="0" borderId="0" applyFont="0" applyFill="0" applyBorder="0" applyAlignment="0" applyProtection="0"/>
    <xf numFmtId="203" fontId="75" fillId="0" borderId="0" applyFont="0" applyFill="0" applyBorder="0" applyAlignment="0" applyProtection="0"/>
    <xf numFmtId="22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221" fontId="75" fillId="0" borderId="0" applyFont="0" applyFill="0" applyBorder="0" applyAlignment="0" applyProtection="0"/>
    <xf numFmtId="203" fontId="75" fillId="0" borderId="0" applyFont="0" applyFill="0" applyBorder="0" applyAlignment="0" applyProtection="0"/>
    <xf numFmtId="196" fontId="75" fillId="0" borderId="0" applyFont="0" applyFill="0" applyBorder="0" applyAlignment="0" applyProtection="0"/>
    <xf numFmtId="17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209"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68" fontId="75" fillId="0" borderId="0" applyFont="0" applyFill="0" applyBorder="0" applyAlignment="0" applyProtection="0"/>
    <xf numFmtId="210"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209"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68" fontId="75" fillId="0" borderId="0" applyFont="0" applyFill="0" applyBorder="0" applyAlignment="0" applyProtection="0"/>
    <xf numFmtId="181" fontId="75" fillId="0" borderId="0" applyFont="0" applyFill="0" applyBorder="0" applyAlignment="0" applyProtection="0"/>
    <xf numFmtId="168"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181"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0"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211"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96" fontId="75" fillId="0" borderId="0" applyFont="0" applyFill="0" applyBorder="0" applyAlignment="0" applyProtection="0"/>
    <xf numFmtId="168"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18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68"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196"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43" fontId="75" fillId="0" borderId="0" applyFont="0" applyFill="0" applyBorder="0" applyAlignment="0" applyProtection="0"/>
    <xf numFmtId="181" fontId="75" fillId="0" borderId="0" applyFont="0" applyFill="0" applyBorder="0" applyAlignment="0" applyProtection="0"/>
    <xf numFmtId="211" fontId="75" fillId="0" borderId="0" applyFont="0" applyFill="0" applyBorder="0" applyAlignment="0" applyProtection="0"/>
    <xf numFmtId="186" fontId="75" fillId="0" borderId="0" applyFont="0" applyFill="0" applyBorder="0" applyAlignment="0" applyProtection="0"/>
    <xf numFmtId="43"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186" fontId="75" fillId="0" borderId="0" applyFont="0" applyFill="0" applyBorder="0" applyAlignment="0" applyProtection="0"/>
    <xf numFmtId="196" fontId="75" fillId="0" borderId="0" applyFont="0" applyFill="0" applyBorder="0" applyAlignment="0" applyProtection="0"/>
    <xf numFmtId="212" fontId="75" fillId="0" borderId="0" applyFont="0" applyFill="0" applyBorder="0" applyAlignment="0" applyProtection="0"/>
    <xf numFmtId="213" fontId="75" fillId="0" borderId="0" applyFont="0" applyFill="0" applyBorder="0" applyAlignment="0" applyProtection="0"/>
    <xf numFmtId="211"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210" fontId="75" fillId="0" borderId="0" applyFont="0" applyFill="0" applyBorder="0" applyAlignment="0" applyProtection="0"/>
    <xf numFmtId="196" fontId="75"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84" fontId="60" fillId="0" borderId="0" applyFont="0" applyFill="0" applyBorder="0" applyAlignment="0" applyProtection="0"/>
    <xf numFmtId="195" fontId="60" fillId="0" borderId="0" applyFont="0" applyFill="0" applyBorder="0" applyAlignment="0" applyProtection="0"/>
    <xf numFmtId="181" fontId="60" fillId="0" borderId="0" applyFont="0" applyFill="0" applyBorder="0" applyAlignment="0" applyProtection="0"/>
    <xf numFmtId="0" fontId="76" fillId="0" borderId="0"/>
    <xf numFmtId="207" fontId="75" fillId="0" borderId="0" applyFont="0" applyFill="0" applyBorder="0" applyAlignment="0" applyProtection="0"/>
    <xf numFmtId="42"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2" fontId="75" fillId="0" borderId="0" applyFont="0" applyFill="0" applyBorder="0" applyAlignment="0" applyProtection="0"/>
    <xf numFmtId="0" fontId="78" fillId="0" borderId="0">
      <alignment vertical="top"/>
    </xf>
    <xf numFmtId="0" fontId="78" fillId="0" borderId="0">
      <alignment vertical="top"/>
    </xf>
    <xf numFmtId="0" fontId="77" fillId="0" borderId="0">
      <alignment vertical="top"/>
    </xf>
    <xf numFmtId="0" fontId="77" fillId="0" borderId="0">
      <alignment vertical="top"/>
    </xf>
    <xf numFmtId="0" fontId="77" fillId="0" borderId="0">
      <alignment vertical="top"/>
    </xf>
    <xf numFmtId="0" fontId="9" fillId="0" borderId="0"/>
    <xf numFmtId="0" fontId="78" fillId="0" borderId="0">
      <alignment vertical="top"/>
    </xf>
    <xf numFmtId="0" fontId="78" fillId="0" borderId="0">
      <alignment vertical="top"/>
    </xf>
    <xf numFmtId="0" fontId="77" fillId="0" borderId="0">
      <alignment vertical="top"/>
    </xf>
    <xf numFmtId="0" fontId="77" fillId="0" borderId="0">
      <alignment vertical="top"/>
    </xf>
    <xf numFmtId="0" fontId="77" fillId="0" borderId="0">
      <alignment vertical="top"/>
    </xf>
    <xf numFmtId="0" fontId="78" fillId="0" borderId="0">
      <alignment vertical="top"/>
    </xf>
    <xf numFmtId="0" fontId="78" fillId="0" borderId="0">
      <alignment vertical="top"/>
    </xf>
    <xf numFmtId="0" fontId="78" fillId="0" borderId="0">
      <alignment vertical="top"/>
    </xf>
    <xf numFmtId="0" fontId="78" fillId="0" borderId="0">
      <alignment vertical="top"/>
    </xf>
    <xf numFmtId="0" fontId="77" fillId="0" borderId="0">
      <alignment vertical="top"/>
    </xf>
    <xf numFmtId="0" fontId="77" fillId="0" borderId="0">
      <alignment vertical="top"/>
    </xf>
    <xf numFmtId="0" fontId="77" fillId="0" borderId="0">
      <alignment vertical="top"/>
    </xf>
    <xf numFmtId="0" fontId="78" fillId="0" borderId="0">
      <alignment vertical="top"/>
    </xf>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195" fontId="59" fillId="0" borderId="0" applyProtection="0"/>
    <xf numFmtId="184" fontId="59" fillId="0" borderId="0" applyProtection="0"/>
    <xf numFmtId="184" fontId="59" fillId="0" borderId="0" applyProtection="0"/>
    <xf numFmtId="0" fontId="61" fillId="0" borderId="0" applyProtection="0"/>
    <xf numFmtId="195" fontId="59" fillId="0" borderId="0" applyProtection="0"/>
    <xf numFmtId="184" fontId="59" fillId="0" borderId="0" applyProtection="0"/>
    <xf numFmtId="184" fontId="59" fillId="0" borderId="0" applyProtection="0"/>
    <xf numFmtId="0" fontId="61" fillId="0" borderId="0" applyProtection="0"/>
    <xf numFmtId="207" fontId="7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76" fillId="0" borderId="0"/>
    <xf numFmtId="202" fontId="75" fillId="0" borderId="0" applyFont="0" applyFill="0" applyBorder="0" applyAlignment="0" applyProtection="0"/>
    <xf numFmtId="0" fontId="76" fillId="0" borderId="0"/>
    <xf numFmtId="42" fontId="75" fillId="0" borderId="0" applyFont="0" applyFill="0" applyBorder="0" applyAlignment="0" applyProtection="0"/>
    <xf numFmtId="226" fontId="81" fillId="0" borderId="0" applyFont="0" applyFill="0" applyBorder="0" applyAlignment="0" applyProtection="0"/>
    <xf numFmtId="0" fontId="9" fillId="0" borderId="0"/>
    <xf numFmtId="227" fontId="82" fillId="0" borderId="0" applyFont="0" applyFill="0" applyBorder="0" applyAlignment="0" applyProtection="0"/>
    <xf numFmtId="228" fontId="82" fillId="0" borderId="0" applyFont="0" applyFill="0" applyBorder="0" applyAlignment="0" applyProtection="0"/>
    <xf numFmtId="0" fontId="83" fillId="0" borderId="0"/>
    <xf numFmtId="0" fontId="84" fillId="0" borderId="0"/>
    <xf numFmtId="0" fontId="84" fillId="0" borderId="0"/>
    <xf numFmtId="0" fontId="84" fillId="0" borderId="0"/>
    <xf numFmtId="0" fontId="53" fillId="0" borderId="0"/>
    <xf numFmtId="1" fontId="85" fillId="0" borderId="2" applyBorder="0" applyAlignment="0">
      <alignment horizontal="center"/>
    </xf>
    <xf numFmtId="1" fontId="85" fillId="0" borderId="2" applyBorder="0" applyAlignment="0">
      <alignment horizontal="center"/>
    </xf>
    <xf numFmtId="0" fontId="86" fillId="0" borderId="0"/>
    <xf numFmtId="0" fontId="86" fillId="0" borderId="0"/>
    <xf numFmtId="0" fontId="9" fillId="0" borderId="0"/>
    <xf numFmtId="0" fontId="95" fillId="0" borderId="0"/>
    <xf numFmtId="0" fontId="9" fillId="0" borderId="0"/>
    <xf numFmtId="0" fontId="214" fillId="0" borderId="0"/>
    <xf numFmtId="0" fontId="86" fillId="0" borderId="0" applyProtection="0"/>
    <xf numFmtId="3" fontId="62" fillId="0" borderId="2"/>
    <xf numFmtId="3" fontId="62" fillId="0" borderId="2"/>
    <xf numFmtId="3" fontId="62" fillId="0" borderId="2"/>
    <xf numFmtId="3" fontId="62" fillId="0" borderId="2"/>
    <xf numFmtId="226" fontId="81" fillId="0" borderId="0" applyFont="0" applyFill="0" applyBorder="0" applyAlignment="0" applyProtection="0"/>
    <xf numFmtId="0" fontId="87" fillId="7" borderId="0"/>
    <xf numFmtId="0" fontId="87" fillId="7" borderId="0"/>
    <xf numFmtId="0" fontId="87" fillId="7" borderId="0"/>
    <xf numFmtId="226" fontId="81" fillId="0" borderId="0" applyFont="0" applyFill="0" applyBorder="0" applyAlignment="0" applyProtection="0"/>
    <xf numFmtId="0" fontId="87"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226" fontId="81" fillId="0" borderId="0" applyFont="0" applyFill="0" applyBorder="0" applyAlignment="0" applyProtection="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9" fillId="0" borderId="0" applyFont="0" applyFill="0" applyBorder="0" applyAlignment="0">
      <alignment horizontal="left"/>
    </xf>
    <xf numFmtId="0" fontId="87" fillId="7" borderId="0"/>
    <xf numFmtId="0" fontId="89" fillId="0" borderId="0" applyFont="0" applyFill="0" applyBorder="0" applyAlignment="0">
      <alignment horizontal="left"/>
    </xf>
    <xf numFmtId="0" fontId="88" fillId="7" borderId="0"/>
    <xf numFmtId="0" fontId="88" fillId="7" borderId="0"/>
    <xf numFmtId="0" fontId="88" fillId="7" borderId="0"/>
    <xf numFmtId="0" fontId="88" fillId="7" borderId="0"/>
    <xf numFmtId="0" fontId="88" fillId="7" borderId="0"/>
    <xf numFmtId="0" fontId="88" fillId="7" borderId="0"/>
    <xf numFmtId="226" fontId="81" fillId="0" borderId="0" applyFont="0" applyFill="0" applyBorder="0" applyAlignment="0" applyProtection="0"/>
    <xf numFmtId="0" fontId="87" fillId="7" borderId="0"/>
    <xf numFmtId="0" fontId="87" fillId="7" borderId="0"/>
    <xf numFmtId="0" fontId="90" fillId="0" borderId="2" applyNumberFormat="0" applyFont="0" applyBorder="0">
      <alignment horizontal="left" indent="2"/>
    </xf>
    <xf numFmtId="0" fontId="90" fillId="0" borderId="2" applyNumberFormat="0" applyFont="0" applyBorder="0">
      <alignment horizontal="left" indent="2"/>
    </xf>
    <xf numFmtId="0" fontId="89" fillId="0" borderId="0" applyFont="0" applyFill="0" applyBorder="0" applyAlignment="0">
      <alignment horizontal="left"/>
    </xf>
    <xf numFmtId="0" fontId="89" fillId="0" borderId="0" applyFont="0" applyFill="0" applyBorder="0" applyAlignment="0">
      <alignment horizontal="left"/>
    </xf>
    <xf numFmtId="0" fontId="91" fillId="0" borderId="0"/>
    <xf numFmtId="0" fontId="92" fillId="8" borderId="23" applyFont="0" applyFill="0" applyAlignment="0">
      <alignment vertical="center" wrapText="1"/>
    </xf>
    <xf numFmtId="9" fontId="93" fillId="0" borderId="0" applyBorder="0" applyAlignment="0" applyProtection="0"/>
    <xf numFmtId="0" fontId="94" fillId="7" borderId="0"/>
    <xf numFmtId="0" fontId="94"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94" fillId="7" borderId="0"/>
    <xf numFmtId="0" fontId="94" fillId="7" borderId="0"/>
    <xf numFmtId="0" fontId="90" fillId="0" borderId="2" applyNumberFormat="0" applyFont="0" applyBorder="0" applyAlignment="0">
      <alignment horizontal="center"/>
    </xf>
    <xf numFmtId="0" fontId="90" fillId="0" borderId="2" applyNumberFormat="0" applyFont="0" applyBorder="0" applyAlignment="0">
      <alignment horizontal="center"/>
    </xf>
    <xf numFmtId="0" fontId="11" fillId="0" borderId="0"/>
    <xf numFmtId="0" fontId="58" fillId="9" borderId="0" applyNumberFormat="0" applyBorder="0" applyAlignment="0" applyProtection="0"/>
    <xf numFmtId="0" fontId="58" fillId="10" borderId="0" applyNumberFormat="0" applyBorder="0" applyAlignment="0" applyProtection="0"/>
    <xf numFmtId="0" fontId="58" fillId="11" borderId="0" applyNumberFormat="0" applyBorder="0" applyAlignment="0" applyProtection="0"/>
    <xf numFmtId="0" fontId="58" fillId="12"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95" fillId="0" borderId="0"/>
    <xf numFmtId="0" fontId="96" fillId="7" borderId="0"/>
    <xf numFmtId="0" fontId="96"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88" fillId="7" borderId="0"/>
    <xf numFmtId="0" fontId="96" fillId="7" borderId="0"/>
    <xf numFmtId="0" fontId="97" fillId="0" borderId="0">
      <alignment wrapText="1"/>
    </xf>
    <xf numFmtId="0" fontId="97"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88" fillId="0" borderId="0">
      <alignment wrapText="1"/>
    </xf>
    <xf numFmtId="0" fontId="97" fillId="0" borderId="0">
      <alignment wrapText="1"/>
    </xf>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2" borderId="0" applyNumberFormat="0" applyBorder="0" applyAlignment="0" applyProtection="0"/>
    <xf numFmtId="0" fontId="58" fillId="15" borderId="0" applyNumberFormat="0" applyBorder="0" applyAlignment="0" applyProtection="0"/>
    <xf numFmtId="0" fontId="58" fillId="18" borderId="0" applyNumberFormat="0" applyBorder="0" applyAlignment="0" applyProtection="0"/>
    <xf numFmtId="170" fontId="98" fillId="0" borderId="1" applyNumberFormat="0" applyFont="0" applyBorder="0" applyAlignment="0">
      <alignment horizontal="center" vertical="center"/>
    </xf>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99" fillId="19" borderId="0" applyNumberFormat="0" applyBorder="0" applyAlignment="0" applyProtection="0"/>
    <xf numFmtId="0" fontId="99" fillId="16" borderId="0" applyNumberFormat="0" applyBorder="0" applyAlignment="0" applyProtection="0"/>
    <xf numFmtId="0" fontId="99" fillId="17"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22" borderId="0" applyNumberFormat="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99" fillId="23" borderId="0" applyNumberFormat="0" applyBorder="0" applyAlignment="0" applyProtection="0"/>
    <xf numFmtId="0" fontId="99" fillId="24" borderId="0" applyNumberFormat="0" applyBorder="0" applyAlignment="0" applyProtection="0"/>
    <xf numFmtId="0" fontId="99" fillId="25" borderId="0" applyNumberFormat="0" applyBorder="0" applyAlignment="0" applyProtection="0"/>
    <xf numFmtId="0" fontId="99" fillId="20" borderId="0" applyNumberFormat="0" applyBorder="0" applyAlignment="0" applyProtection="0"/>
    <xf numFmtId="0" fontId="99" fillId="21" borderId="0" applyNumberFormat="0" applyBorder="0" applyAlignment="0" applyProtection="0"/>
    <xf numFmtId="0" fontId="99" fillId="26" borderId="0" applyNumberFormat="0" applyBorder="0" applyAlignment="0" applyProtection="0"/>
    <xf numFmtId="229" fontId="100" fillId="0" borderId="0" applyFont="0" applyFill="0" applyBorder="0" applyAlignment="0" applyProtection="0"/>
    <xf numFmtId="0" fontId="101" fillId="0" borderId="0" applyFont="0" applyFill="0" applyBorder="0" applyAlignment="0" applyProtection="0"/>
    <xf numFmtId="179" fontId="102" fillId="0" borderId="0" applyFont="0" applyFill="0" applyBorder="0" applyAlignment="0" applyProtection="0"/>
    <xf numFmtId="221" fontId="100" fillId="0" borderId="0" applyFont="0" applyFill="0" applyBorder="0" applyAlignment="0" applyProtection="0"/>
    <xf numFmtId="0" fontId="101" fillId="0" borderId="0" applyFont="0" applyFill="0" applyBorder="0" applyAlignment="0" applyProtection="0"/>
    <xf numFmtId="230" fontId="100" fillId="0" borderId="0" applyFont="0" applyFill="0" applyBorder="0" applyAlignment="0" applyProtection="0"/>
    <xf numFmtId="0" fontId="103" fillId="0" borderId="0">
      <alignment horizontal="center" wrapText="1"/>
      <protection locked="0"/>
    </xf>
    <xf numFmtId="0" fontId="104" fillId="0" borderId="0">
      <alignment horizontal="center" wrapText="1"/>
      <protection locked="0"/>
    </xf>
    <xf numFmtId="0" fontId="105" fillId="0" borderId="0" applyNumberFormat="0" applyBorder="0" applyAlignment="0">
      <alignment horizontal="center"/>
    </xf>
    <xf numFmtId="219" fontId="106" fillId="0" borderId="0" applyFont="0" applyFill="0" applyBorder="0" applyAlignment="0" applyProtection="0"/>
    <xf numFmtId="0" fontId="101" fillId="0" borderId="0" applyFont="0" applyFill="0" applyBorder="0" applyAlignment="0" applyProtection="0"/>
    <xf numFmtId="231" fontId="75" fillId="0" borderId="0" applyFont="0" applyFill="0" applyBorder="0" applyAlignment="0" applyProtection="0"/>
    <xf numFmtId="209" fontId="106" fillId="0" borderId="0" applyFont="0" applyFill="0" applyBorder="0" applyAlignment="0" applyProtection="0"/>
    <xf numFmtId="0" fontId="101" fillId="0" borderId="0" applyFont="0" applyFill="0" applyBorder="0" applyAlignment="0" applyProtection="0"/>
    <xf numFmtId="232" fontId="75" fillId="0" borderId="0" applyFont="0" applyFill="0" applyBorder="0" applyAlignment="0" applyProtection="0"/>
    <xf numFmtId="184" fontId="60" fillId="0" borderId="0" applyFont="0" applyFill="0" applyBorder="0" applyAlignment="0" applyProtection="0"/>
    <xf numFmtId="208" fontId="60" fillId="0" borderId="0" applyFont="0" applyFill="0" applyBorder="0" applyAlignment="0" applyProtection="0"/>
    <xf numFmtId="0" fontId="107" fillId="10" borderId="0" applyNumberFormat="0" applyBorder="0" applyAlignment="0" applyProtection="0"/>
    <xf numFmtId="0" fontId="108" fillId="0" borderId="0"/>
    <xf numFmtId="0" fontId="109" fillId="0" borderId="0" applyNumberFormat="0" applyFill="0" applyBorder="0" applyAlignment="0" applyProtection="0"/>
    <xf numFmtId="0" fontId="101" fillId="0" borderId="0"/>
    <xf numFmtId="0" fontId="110" fillId="0" borderId="0"/>
    <xf numFmtId="0" fontId="111" fillId="0" borderId="0"/>
    <xf numFmtId="0" fontId="101" fillId="0" borderId="0"/>
    <xf numFmtId="0" fontId="112" fillId="0" borderId="0"/>
    <xf numFmtId="0" fontId="113" fillId="0" borderId="0"/>
    <xf numFmtId="0" fontId="114" fillId="0" borderId="0"/>
    <xf numFmtId="233" fontId="79" fillId="0" borderId="0" applyFill="0" applyBorder="0" applyAlignment="0"/>
    <xf numFmtId="234" fontId="11"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8"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6" fontId="9" fillId="0" borderId="0" applyFill="0" applyBorder="0" applyAlignment="0"/>
    <xf numFmtId="237"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8" fontId="9" fillId="0" borderId="0" applyFill="0" applyBorder="0" applyAlignment="0"/>
    <xf numFmtId="239" fontId="95"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240"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16" fillId="27" borderId="24" applyNumberFormat="0" applyAlignment="0" applyProtection="0"/>
    <xf numFmtId="0" fontId="117" fillId="0" borderId="0"/>
    <xf numFmtId="0" fontId="118" fillId="0" borderId="0"/>
    <xf numFmtId="0" fontId="119" fillId="0" borderId="0" applyFill="0" applyBorder="0" applyProtection="0">
      <alignment horizontal="center"/>
      <protection locked="0"/>
    </xf>
    <xf numFmtId="197" fontId="75" fillId="0" borderId="0" applyFont="0" applyFill="0" applyBorder="0" applyAlignment="0" applyProtection="0"/>
    <xf numFmtId="0" fontId="120" fillId="28" borderId="25" applyNumberFormat="0" applyAlignment="0" applyProtection="0"/>
    <xf numFmtId="0" fontId="216" fillId="5" borderId="18" applyNumberFormat="0" applyAlignment="0" applyProtection="0"/>
    <xf numFmtId="170" fontId="86" fillId="0" borderId="0" applyFont="0" applyFill="0" applyBorder="0" applyAlignment="0" applyProtection="0"/>
    <xf numFmtId="1" fontId="121" fillId="0" borderId="10" applyBorder="0"/>
    <xf numFmtId="0" fontId="122" fillId="0" borderId="6">
      <alignment horizontal="center"/>
    </xf>
    <xf numFmtId="244" fontId="123" fillId="0" borderId="0"/>
    <xf numFmtId="244" fontId="123" fillId="0" borderId="0"/>
    <xf numFmtId="244" fontId="123" fillId="0" borderId="0"/>
    <xf numFmtId="244" fontId="123" fillId="0" borderId="0"/>
    <xf numFmtId="244" fontId="123" fillId="0" borderId="0"/>
    <xf numFmtId="244" fontId="123" fillId="0" borderId="0"/>
    <xf numFmtId="244" fontId="123" fillId="0" borderId="0"/>
    <xf numFmtId="244" fontId="123" fillId="0" borderId="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245" fontId="9" fillId="0" borderId="0" applyFont="0" applyFill="0" applyBorder="0" applyAlignment="0" applyProtection="0"/>
    <xf numFmtId="41" fontId="9" fillId="0" borderId="0" applyFont="0" applyFill="0" applyBorder="0" applyAlignment="0" applyProtection="0"/>
    <xf numFmtId="41" fontId="124" fillId="0" borderId="0" applyFont="0" applyFill="0" applyBorder="0" applyAlignment="0" applyProtection="0"/>
    <xf numFmtId="41" fontId="124"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72" fontId="40"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218"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171" fontId="59" fillId="0" borderId="0" applyProtection="0"/>
    <xf numFmtId="171" fontId="59" fillId="0" borderId="0" applyProtection="0"/>
    <xf numFmtId="218"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41" fontId="13" fillId="0" borderId="0" applyFont="0" applyFill="0" applyBorder="0" applyAlignment="0" applyProtection="0"/>
    <xf numFmtId="6" fontId="59" fillId="0" borderId="0" applyFont="0" applyFill="0" applyBorder="0" applyAlignment="0" applyProtection="0"/>
    <xf numFmtId="181" fontId="59" fillId="0" borderId="0" applyFont="0" applyFill="0" applyBorder="0" applyAlignment="0" applyProtection="0"/>
    <xf numFmtId="0" fontId="11" fillId="0" borderId="0" applyFont="0" applyFill="0" applyBorder="0" applyAlignment="0" applyProtection="0"/>
    <xf numFmtId="41" fontId="13" fillId="0" borderId="0" applyFont="0" applyFill="0" applyBorder="0" applyAlignment="0" applyProtection="0"/>
    <xf numFmtId="172" fontId="5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185" fontId="115"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1" fontId="9" fillId="0" borderId="0" applyFont="0" applyFill="0" applyBorder="0" applyAlignment="0" applyProtection="0"/>
    <xf numFmtId="246" fontId="6" fillId="0" borderId="0" applyFont="0" applyFill="0" applyBorder="0" applyAlignment="0" applyProtection="0"/>
    <xf numFmtId="247" fontId="59" fillId="0" borderId="0" applyFont="0" applyFill="0" applyBorder="0" applyAlignment="0" applyProtection="0"/>
    <xf numFmtId="248" fontId="125" fillId="0" borderId="0" applyFont="0" applyFill="0" applyBorder="0" applyAlignment="0" applyProtection="0"/>
    <xf numFmtId="249" fontId="59" fillId="0" borderId="0" applyFont="0" applyFill="0" applyBorder="0" applyAlignment="0" applyProtection="0"/>
    <xf numFmtId="250" fontId="125" fillId="0" borderId="0" applyFont="0" applyFill="0" applyBorder="0" applyAlignment="0" applyProtection="0"/>
    <xf numFmtId="251" fontId="5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168" fontId="13" fillId="0" borderId="0" applyFont="0" applyFill="0" applyBorder="0" applyAlignment="0" applyProtection="0"/>
    <xf numFmtId="41" fontId="13" fillId="0" borderId="0" applyFont="0" applyFill="0" applyBorder="0" applyAlignment="0" applyProtection="0"/>
    <xf numFmtId="0" fontId="13" fillId="0" borderId="0" applyFont="0" applyFill="0" applyBorder="0" applyAlignment="0" applyProtection="0"/>
    <xf numFmtId="43" fontId="9" fillId="0" borderId="0" applyFont="0" applyFill="0" applyBorder="0" applyAlignment="0" applyProtection="0"/>
    <xf numFmtId="168" fontId="13" fillId="0" borderId="0" applyFont="0" applyFill="0" applyBorder="0" applyAlignment="0" applyProtection="0"/>
    <xf numFmtId="183" fontId="13" fillId="0" borderId="0" applyFont="0" applyFill="0" applyBorder="0" applyAlignment="0" applyProtection="0"/>
    <xf numFmtId="43" fontId="13" fillId="0" borderId="0" applyFont="0" applyFill="0" applyBorder="0" applyAlignment="0" applyProtection="0"/>
    <xf numFmtId="195" fontId="13" fillId="0" borderId="0" applyFont="0" applyFill="0" applyBorder="0" applyAlignment="0" applyProtection="0"/>
    <xf numFmtId="43" fontId="56"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28" fillId="0" borderId="0" applyFont="0" applyFill="0" applyBorder="0" applyAlignment="0" applyProtection="0"/>
    <xf numFmtId="43" fontId="30"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52" fontId="13"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52" fontId="13"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253" fontId="13" fillId="0" borderId="0" applyFont="0" applyFill="0" applyBorder="0" applyAlignment="0" applyProtection="0"/>
    <xf numFmtId="25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1"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6" fillId="0" borderId="0" applyFont="0" applyFill="0" applyBorder="0" applyAlignment="0" applyProtection="0"/>
    <xf numFmtId="43" fontId="126" fillId="0" borderId="0" applyFont="0" applyFill="0" applyBorder="0" applyAlignment="0" applyProtection="0"/>
    <xf numFmtId="186"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1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1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127" fillId="0" borderId="0" applyFont="0" applyFill="0" applyBorder="0" applyAlignment="0" applyProtection="0"/>
    <xf numFmtId="0" fontId="9" fillId="0" borderId="0" applyFont="0" applyFill="0" applyBorder="0" applyAlignment="0" applyProtection="0"/>
    <xf numFmtId="254" fontId="13"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186" fontId="9" fillId="0" borderId="0" applyFont="0" applyFill="0" applyBorder="0" applyAlignment="0" applyProtection="0"/>
    <xf numFmtId="43" fontId="5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43" fontId="58" fillId="0" borderId="0" applyFont="0" applyFill="0" applyBorder="0" applyAlignment="0" applyProtection="0"/>
    <xf numFmtId="228" fontId="9" fillId="0" borderId="0" applyFont="0" applyFill="0" applyBorder="0" applyAlignment="0" applyProtection="0"/>
    <xf numFmtId="43" fontId="13" fillId="0" borderId="0" applyFont="0" applyFill="0" applyBorder="0" applyAlignment="0" applyProtection="0"/>
    <xf numFmtId="0" fontId="13" fillId="0" borderId="0" applyFont="0" applyFill="0" applyBorder="0" applyAlignment="0" applyProtection="0"/>
    <xf numFmtId="255" fontId="13" fillId="0" borderId="0" applyFont="0" applyFill="0" applyBorder="0" applyAlignment="0" applyProtection="0"/>
    <xf numFmtId="256" fontId="13" fillId="0" borderId="0" applyFont="0" applyFill="0" applyBorder="0" applyAlignment="0" applyProtection="0"/>
    <xf numFmtId="257" fontId="13" fillId="0" borderId="0" applyFont="0" applyFill="0" applyBorder="0" applyAlignment="0" applyProtection="0"/>
    <xf numFmtId="255" fontId="13"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13" fillId="0" borderId="0" applyFont="0" applyFill="0" applyBorder="0" applyAlignment="0" applyProtection="0"/>
    <xf numFmtId="43" fontId="30" fillId="0" borderId="0" applyFont="0" applyFill="0" applyBorder="0" applyAlignment="0" applyProtection="0"/>
    <xf numFmtId="43" fontId="13" fillId="0" borderId="0" applyFont="0" applyFill="0" applyBorder="0" applyAlignment="0" applyProtection="0"/>
    <xf numFmtId="258" fontId="9"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86" fontId="9" fillId="0" borderId="0" applyFont="0" applyFill="0" applyBorder="0" applyAlignment="0" applyProtection="0"/>
    <xf numFmtId="44" fontId="59" fillId="0" borderId="0" applyFont="0" applyFill="0" applyBorder="0" applyAlignment="0" applyProtection="0"/>
    <xf numFmtId="43" fontId="126" fillId="0" borderId="0" applyFont="0" applyFill="0" applyBorder="0" applyAlignment="0" applyProtection="0"/>
    <xf numFmtId="0" fontId="13" fillId="0" borderId="0" applyFont="0" applyFill="0" applyBorder="0" applyAlignment="0" applyProtection="0"/>
    <xf numFmtId="259" fontId="5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59" fontId="59" fillId="0" borderId="0" applyFont="0" applyFill="0" applyBorder="0" applyAlignment="0" applyProtection="0"/>
    <xf numFmtId="260" fontId="83" fillId="0" borderId="0" applyFont="0" applyFill="0" applyBorder="0" applyAlignment="0" applyProtection="0"/>
    <xf numFmtId="43" fontId="13" fillId="0" borderId="0" applyFont="0" applyFill="0" applyBorder="0" applyAlignment="0" applyProtection="0"/>
    <xf numFmtId="259" fontId="59" fillId="0" borderId="0" applyFont="0" applyFill="0" applyBorder="0" applyAlignment="0" applyProtection="0"/>
    <xf numFmtId="261" fontId="9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28" fillId="0" borderId="0" applyFont="0" applyFill="0" applyBorder="0" applyAlignment="0" applyProtection="0"/>
    <xf numFmtId="43" fontId="128" fillId="0" borderId="0" applyFont="0" applyFill="0" applyBorder="0" applyAlignment="0" applyProtection="0"/>
    <xf numFmtId="43" fontId="13" fillId="0" borderId="0" applyFont="0" applyFill="0" applyBorder="0" applyAlignment="0" applyProtection="0"/>
    <xf numFmtId="260" fontId="83" fillId="0" borderId="0" applyFont="0" applyFill="0" applyBorder="0" applyAlignment="0" applyProtection="0"/>
    <xf numFmtId="182" fontId="59" fillId="0" borderId="0" applyProtection="0"/>
    <xf numFmtId="260" fontId="83" fillId="0" borderId="0" applyFont="0" applyFill="0" applyBorder="0" applyAlignment="0" applyProtection="0"/>
    <xf numFmtId="186" fontId="129" fillId="0" borderId="0" applyFont="0" applyFill="0" applyBorder="0" applyAlignment="0" applyProtection="0"/>
    <xf numFmtId="0" fontId="13" fillId="0" borderId="0" applyFont="0" applyFill="0" applyBorder="0" applyAlignment="0" applyProtection="0"/>
    <xf numFmtId="168" fontId="59" fillId="0" borderId="0" applyFont="0" applyFill="0" applyBorder="0" applyAlignment="0" applyProtection="0"/>
    <xf numFmtId="168"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1" fontId="9" fillId="0" borderId="0" applyFont="0" applyFill="0" applyBorder="0" applyAlignment="0" applyProtection="0"/>
    <xf numFmtId="0" fontId="9" fillId="0" borderId="0" applyFont="0" applyFill="0" applyBorder="0" applyAlignment="0" applyProtection="0"/>
    <xf numFmtId="43" fontId="9" fillId="0" borderId="0" applyFont="0" applyFill="0" applyBorder="0" applyAlignment="0" applyProtection="0"/>
    <xf numFmtId="181" fontId="40" fillId="0" borderId="0" applyFont="0" applyFill="0" applyBorder="0" applyAlignment="0" applyProtection="0"/>
    <xf numFmtId="190" fontId="59"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90" fontId="59" fillId="0" borderId="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90" fontId="59" fillId="0" borderId="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221" fontId="9" fillId="0" borderId="0" applyFont="0" applyFill="0" applyBorder="0" applyAlignment="0" applyProtection="0"/>
    <xf numFmtId="326" fontId="9" fillId="0" borderId="0" applyFont="0" applyFill="0" applyBorder="0" applyAlignment="0" applyProtection="0"/>
    <xf numFmtId="43" fontId="58" fillId="0" borderId="0" applyFont="0" applyFill="0" applyBorder="0" applyAlignment="0" applyProtection="0"/>
    <xf numFmtId="262" fontId="9" fillId="0" borderId="0" applyFont="0" applyFill="0" applyBorder="0" applyAlignment="0" applyProtection="0"/>
    <xf numFmtId="43" fontId="9" fillId="0" borderId="0" applyFont="0" applyFill="0" applyBorder="0" applyAlignment="0" applyProtection="0"/>
    <xf numFmtId="181" fontId="59" fillId="0" borderId="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21" fontId="1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40" fontId="79"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262" fontId="13" fillId="0" borderId="0" applyFont="0" applyFill="0" applyBorder="0" applyAlignment="0" applyProtection="0"/>
    <xf numFmtId="43" fontId="9" fillId="0" borderId="0" applyFont="0" applyFill="0" applyBorder="0" applyAlignment="0" applyProtection="0"/>
    <xf numFmtId="187" fontId="1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63" fontId="52"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221" fontId="13" fillId="0" borderId="0" applyFont="0" applyFill="0" applyBorder="0" applyAlignment="0" applyProtection="0"/>
    <xf numFmtId="0" fontId="20" fillId="0" borderId="0" applyFont="0" applyFill="0" applyBorder="0" applyAlignment="0" applyProtection="0"/>
    <xf numFmtId="264" fontId="52" fillId="0" borderId="0" applyFont="0" applyFill="0" applyBorder="0" applyAlignment="0" applyProtection="0"/>
    <xf numFmtId="43" fontId="9"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43" fontId="11" fillId="0" borderId="0" applyFont="0" applyFill="0" applyBorder="0" applyAlignment="0" applyProtection="0"/>
    <xf numFmtId="181" fontId="13" fillId="0" borderId="0" applyFont="0" applyFill="0" applyBorder="0" applyAlignment="0" applyProtection="0"/>
    <xf numFmtId="190" fontId="59" fillId="0" borderId="0" applyProtection="0"/>
    <xf numFmtId="190" fontId="59" fillId="0" borderId="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2" fillId="0" borderId="0" applyFont="0" applyFill="0" applyBorder="0" applyAlignment="0" applyProtection="0"/>
    <xf numFmtId="43" fontId="126" fillId="0" borderId="0" applyFont="0" applyFill="0" applyBorder="0" applyAlignment="0" applyProtection="0"/>
    <xf numFmtId="43" fontId="12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1"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0"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173"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94" fontId="55" fillId="0" borderId="0" applyFill="0" applyBorder="0" applyAlignment="0" applyProtection="0"/>
    <xf numFmtId="43" fontId="13" fillId="0" borderId="0" applyFont="0" applyFill="0" applyBorder="0" applyAlignment="0" applyProtection="0"/>
    <xf numFmtId="173" fontId="9" fillId="0" borderId="0" applyFont="0" applyFill="0" applyBorder="0" applyAlignment="0" applyProtection="0"/>
    <xf numFmtId="43" fontId="13" fillId="0" borderId="0" applyFont="0" applyFill="0" applyBorder="0" applyAlignment="0" applyProtection="0"/>
    <xf numFmtId="173" fontId="9" fillId="0" borderId="0" applyFont="0" applyFill="0" applyBorder="0" applyAlignment="0" applyProtection="0"/>
    <xf numFmtId="181" fontId="9" fillId="0" borderId="0" applyFont="0" applyFill="0" applyBorder="0" applyAlignment="0" applyProtection="0"/>
    <xf numFmtId="181" fontId="59" fillId="0" borderId="0" applyProtection="0"/>
    <xf numFmtId="43" fontId="56"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24" fillId="0" borderId="0" applyFont="0" applyFill="0" applyBorder="0" applyAlignment="0" applyProtection="0"/>
    <xf numFmtId="43" fontId="12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0" fillId="0" borderId="0" applyFont="0" applyFill="0" applyBorder="0" applyAlignment="0" applyProtection="0"/>
    <xf numFmtId="43" fontId="130"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81" fontId="13" fillId="0" borderId="0" applyFont="0" applyFill="0" applyBorder="0" applyAlignment="0" applyProtection="0"/>
    <xf numFmtId="168" fontId="58" fillId="0" borderId="0" applyFont="0" applyFill="0" applyBorder="0" applyAlignment="0" applyProtection="0"/>
    <xf numFmtId="168" fontId="13" fillId="0" borderId="0" applyFont="0" applyFill="0" applyBorder="0" applyAlignment="0" applyProtection="0"/>
    <xf numFmtId="168" fontId="13" fillId="0" borderId="0" applyFont="0" applyFill="0" applyBorder="0" applyAlignment="0" applyProtection="0"/>
    <xf numFmtId="183" fontId="56" fillId="0" borderId="0" applyFont="0" applyFill="0" applyBorder="0" applyAlignment="0" applyProtection="0"/>
    <xf numFmtId="43" fontId="128" fillId="0" borderId="0" applyFont="0" applyFill="0" applyBorder="0" applyAlignment="0" applyProtection="0"/>
    <xf numFmtId="43" fontId="13" fillId="0" borderId="0" applyFont="0" applyFill="0" applyBorder="0" applyAlignment="0" applyProtection="0"/>
    <xf numFmtId="181" fontId="59" fillId="0" borderId="0" applyFont="0" applyFill="0" applyBorder="0" applyAlignment="0" applyProtection="0"/>
    <xf numFmtId="43" fontId="30" fillId="0" borderId="0" applyFont="0" applyFill="0" applyBorder="0" applyAlignment="0" applyProtection="0"/>
    <xf numFmtId="43" fontId="53" fillId="0" borderId="0" applyFont="0" applyFill="0" applyBorder="0" applyAlignment="0" applyProtection="0"/>
    <xf numFmtId="43" fontId="9"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73" fontId="11"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168" fontId="11" fillId="0" borderId="0" applyFont="0" applyFill="0" applyBorder="0" applyAlignment="0" applyProtection="0"/>
    <xf numFmtId="43" fontId="11" fillId="0" borderId="0" applyFont="0" applyFill="0" applyBorder="0" applyAlignment="0" applyProtection="0"/>
    <xf numFmtId="262" fontId="11"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85" fontId="52" fillId="0" borderId="0" applyFont="0" applyFill="0" applyBorder="0" applyAlignment="0" applyProtection="0"/>
    <xf numFmtId="181" fontId="13" fillId="0" borderId="0" applyFont="0" applyFill="0" applyBorder="0" applyAlignment="0" applyProtection="0"/>
    <xf numFmtId="185" fontId="13" fillId="0" borderId="0" applyFont="0" applyFill="0" applyBorder="0" applyAlignment="0" applyProtection="0"/>
    <xf numFmtId="185" fontId="13" fillId="0" borderId="0" applyFont="0" applyFill="0" applyBorder="0" applyAlignment="0" applyProtection="0"/>
    <xf numFmtId="43" fontId="30" fillId="0" borderId="0" applyFont="0" applyFill="0" applyBorder="0" applyAlignment="0" applyProtection="0"/>
    <xf numFmtId="170" fontId="13" fillId="0" borderId="0" applyFont="0" applyFill="0" applyBorder="0" applyAlignment="0" applyProtection="0"/>
    <xf numFmtId="43" fontId="13" fillId="0" borderId="0" applyFont="0" applyFill="0" applyBorder="0" applyAlignment="0" applyProtection="0"/>
    <xf numFmtId="43" fontId="56" fillId="0" borderId="0" applyFont="0" applyFill="0" applyBorder="0" applyAlignment="0" applyProtection="0"/>
    <xf numFmtId="181" fontId="13" fillId="0" borderId="0" applyFont="0" applyFill="0" applyBorder="0" applyAlignment="0" applyProtection="0"/>
    <xf numFmtId="43" fontId="13" fillId="0" borderId="0" applyFont="0" applyFill="0" applyBorder="0" applyAlignment="0" applyProtection="0"/>
    <xf numFmtId="265" fontId="53" fillId="0" borderId="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59" fillId="0" borderId="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3" fontId="9" fillId="0" borderId="0" applyFont="0" applyFill="0" applyBorder="0" applyAlignment="0" applyProtection="0"/>
    <xf numFmtId="0" fontId="54" fillId="0" borderId="0" applyNumberFormat="0" applyFill="0" applyBorder="0" applyAlignment="0" applyProtection="0"/>
    <xf numFmtId="0" fontId="131" fillId="0" borderId="0">
      <alignment horizontal="center"/>
    </xf>
    <xf numFmtId="0" fontId="132" fillId="0" borderId="0" applyNumberFormat="0" applyAlignment="0">
      <alignment horizontal="left"/>
    </xf>
    <xf numFmtId="196" fontId="133" fillId="0" borderId="0" applyFont="0" applyFill="0" applyBorder="0" applyAlignment="0" applyProtection="0"/>
    <xf numFmtId="266" fontId="134" fillId="0" borderId="0" applyFill="0" applyBorder="0" applyProtection="0"/>
    <xf numFmtId="267" fontId="6" fillId="0" borderId="0" applyFont="0" applyFill="0" applyBorder="0" applyAlignment="0" applyProtection="0"/>
    <xf numFmtId="268" fontId="53" fillId="0" borderId="0" applyFill="0" applyBorder="0" applyProtection="0"/>
    <xf numFmtId="268" fontId="53" fillId="0" borderId="7" applyFill="0" applyProtection="0"/>
    <xf numFmtId="268" fontId="53" fillId="0" borderId="7" applyFill="0" applyProtection="0"/>
    <xf numFmtId="268" fontId="53" fillId="0" borderId="26" applyFill="0" applyProtection="0"/>
    <xf numFmtId="269" fontId="110" fillId="0" borderId="0" applyFont="0" applyFill="0" applyBorder="0" applyAlignment="0" applyProtection="0"/>
    <xf numFmtId="270" fontId="135" fillId="0" borderId="0" applyFont="0" applyFill="0" applyBorder="0" applyAlignment="0" applyProtection="0"/>
    <xf numFmtId="271"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272" fontId="9"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273" fontId="135" fillId="0" borderId="0" applyFont="0" applyFill="0" applyBorder="0" applyAlignment="0" applyProtection="0"/>
    <xf numFmtId="193" fontId="115"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35" fontId="9" fillId="0" borderId="0" applyFont="0" applyFill="0" applyBorder="0" applyAlignment="0" applyProtection="0"/>
    <xf numFmtId="274" fontId="125" fillId="0" borderId="0" applyFont="0" applyFill="0" applyBorder="0" applyAlignment="0" applyProtection="0"/>
    <xf numFmtId="275" fontId="59" fillId="0" borderId="0" applyFont="0" applyFill="0" applyBorder="0" applyAlignment="0" applyProtection="0"/>
    <xf numFmtId="276" fontId="125" fillId="0" borderId="0" applyFont="0" applyFill="0" applyBorder="0" applyAlignment="0" applyProtection="0"/>
    <xf numFmtId="277" fontId="125" fillId="0" borderId="0" applyFont="0" applyFill="0" applyBorder="0" applyAlignment="0" applyProtection="0"/>
    <xf numFmtId="278" fontId="59" fillId="0" borderId="0" applyFont="0" applyFill="0" applyBorder="0" applyAlignment="0" applyProtection="0"/>
    <xf numFmtId="279" fontId="125" fillId="0" borderId="0" applyFont="0" applyFill="0" applyBorder="0" applyAlignment="0" applyProtection="0"/>
    <xf numFmtId="280" fontId="125" fillId="0" borderId="0" applyFont="0" applyFill="0" applyBorder="0" applyAlignment="0" applyProtection="0"/>
    <xf numFmtId="281" fontId="59" fillId="0" borderId="0" applyFont="0" applyFill="0" applyBorder="0" applyAlignment="0" applyProtection="0"/>
    <xf numFmtId="282" fontId="125" fillId="0" borderId="0" applyFont="0" applyFill="0" applyBorder="0" applyAlignment="0" applyProtection="0"/>
    <xf numFmtId="44" fontId="13"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283" fontId="9"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284" fontId="9" fillId="0" borderId="0" applyFont="0" applyFill="0" applyBorder="0" applyAlignment="0" applyProtection="0"/>
    <xf numFmtId="203" fontId="11"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6" fontId="59" fillId="0" borderId="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5" fontId="9" fillId="0" borderId="0" applyFont="0" applyFill="0" applyBorder="0" applyAlignment="0" applyProtection="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applyProtection="0"/>
    <xf numFmtId="287" fontId="9" fillId="0" borderId="0"/>
    <xf numFmtId="287" fontId="9" fillId="0" borderId="0"/>
    <xf numFmtId="287" fontId="9" fillId="0" borderId="0"/>
    <xf numFmtId="287" fontId="9" fillId="0" borderId="0"/>
    <xf numFmtId="287" fontId="9" fillId="0" borderId="0"/>
    <xf numFmtId="287" fontId="9" fillId="0" borderId="0"/>
    <xf numFmtId="287" fontId="9" fillId="0" borderId="0"/>
    <xf numFmtId="189" fontId="11" fillId="0" borderId="27"/>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59" fillId="0" borderId="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4" fontId="78" fillId="0" borderId="0" applyFill="0" applyBorder="0" applyAlignment="0"/>
    <xf numFmtId="14" fontId="77" fillId="0" borderId="0" applyFill="0" applyBorder="0" applyAlignment="0"/>
    <xf numFmtId="0" fontId="83" fillId="0" borderId="0" applyProtection="0"/>
    <xf numFmtId="3" fontId="136" fillId="0" borderId="8">
      <alignment horizontal="left" vertical="top" wrapText="1"/>
    </xf>
    <xf numFmtId="288" fontId="53" fillId="0" borderId="0" applyFill="0" applyBorder="0" applyProtection="0"/>
    <xf numFmtId="288" fontId="53" fillId="0" borderId="7" applyFill="0" applyProtection="0"/>
    <xf numFmtId="288" fontId="53" fillId="0" borderId="7" applyFill="0" applyProtection="0"/>
    <xf numFmtId="288" fontId="53" fillId="0" borderId="26" applyFill="0" applyProtection="0"/>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289" fontId="9" fillId="0" borderId="28">
      <alignment vertical="center"/>
    </xf>
    <xf numFmtId="0" fontId="9" fillId="0" borderId="0" applyFont="0" applyFill="0" applyBorder="0" applyAlignment="0" applyProtection="0"/>
    <xf numFmtId="0" fontId="9" fillId="0" borderId="0" applyFont="0" applyFill="0" applyBorder="0" applyAlignment="0" applyProtection="0"/>
    <xf numFmtId="290" fontId="11" fillId="0" borderId="0"/>
    <xf numFmtId="291" fontId="64" fillId="0" borderId="2"/>
    <xf numFmtId="291" fontId="64" fillId="0" borderId="2"/>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applyProtection="0"/>
    <xf numFmtId="258" fontId="9" fillId="0" borderId="0"/>
    <xf numFmtId="258" fontId="9" fillId="0" borderId="0"/>
    <xf numFmtId="258" fontId="9" fillId="0" borderId="0"/>
    <xf numFmtId="258" fontId="9" fillId="0" borderId="0"/>
    <xf numFmtId="258" fontId="9" fillId="0" borderId="0"/>
    <xf numFmtId="258" fontId="9" fillId="0" borderId="0"/>
    <xf numFmtId="258" fontId="9" fillId="0" borderId="0"/>
    <xf numFmtId="292" fontId="64" fillId="0" borderId="0"/>
    <xf numFmtId="172" fontId="137" fillId="0" borderId="0" applyFont="0" applyFill="0" applyBorder="0" applyAlignment="0" applyProtection="0"/>
    <xf numFmtId="181" fontId="137" fillId="0" borderId="0" applyFont="0" applyFill="0" applyBorder="0" applyAlignment="0" applyProtection="0"/>
    <xf numFmtId="172" fontId="137" fillId="0" borderId="0" applyFont="0" applyFill="0" applyBorder="0" applyAlignment="0" applyProtection="0"/>
    <xf numFmtId="41"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18" fontId="137" fillId="0" borderId="0" applyFont="0" applyFill="0" applyBorder="0" applyAlignment="0" applyProtection="0"/>
    <xf numFmtId="293" fontId="95" fillId="0" borderId="0" applyFont="0" applyFill="0" applyBorder="0" applyAlignment="0" applyProtection="0"/>
    <xf numFmtId="293" fontId="95" fillId="0" borderId="0" applyFont="0" applyFill="0" applyBorder="0" applyAlignment="0" applyProtection="0"/>
    <xf numFmtId="41" fontId="138" fillId="0" borderId="0" applyFont="0" applyFill="0" applyBorder="0" applyAlignment="0" applyProtection="0"/>
    <xf numFmtId="41" fontId="138" fillId="0" borderId="0" applyFont="0" applyFill="0" applyBorder="0" applyAlignment="0" applyProtection="0"/>
    <xf numFmtId="293" fontId="95" fillId="0" borderId="0" applyFont="0" applyFill="0" applyBorder="0" applyAlignment="0" applyProtection="0"/>
    <xf numFmtId="293" fontId="95" fillId="0" borderId="0" applyFont="0" applyFill="0" applyBorder="0" applyAlignment="0" applyProtection="0"/>
    <xf numFmtId="172" fontId="137" fillId="0" borderId="0" applyFont="0" applyFill="0" applyBorder="0" applyAlignment="0" applyProtection="0"/>
    <xf numFmtId="172" fontId="137" fillId="0" borderId="0" applyFont="0" applyFill="0" applyBorder="0" applyAlignment="0" applyProtection="0"/>
    <xf numFmtId="293" fontId="95" fillId="0" borderId="0" applyFont="0" applyFill="0" applyBorder="0" applyAlignment="0" applyProtection="0"/>
    <xf numFmtId="293" fontId="95" fillId="0" borderId="0" applyFont="0" applyFill="0" applyBorder="0" applyAlignment="0" applyProtection="0"/>
    <xf numFmtId="294" fontId="11" fillId="0" borderId="0" applyFont="0" applyFill="0" applyBorder="0" applyAlignment="0" applyProtection="0"/>
    <xf numFmtId="294" fontId="11" fillId="0" borderId="0" applyFont="0" applyFill="0" applyBorder="0" applyAlignment="0" applyProtection="0"/>
    <xf numFmtId="295" fontId="11" fillId="0" borderId="0" applyFont="0" applyFill="0" applyBorder="0" applyAlignment="0" applyProtection="0"/>
    <xf numFmtId="295" fontId="11"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41" fontId="138" fillId="0" borderId="0" applyFont="0" applyFill="0" applyBorder="0" applyAlignment="0" applyProtection="0"/>
    <xf numFmtId="41" fontId="138" fillId="0" borderId="0" applyFont="0" applyFill="0" applyBorder="0" applyAlignment="0" applyProtection="0"/>
    <xf numFmtId="166" fontId="137" fillId="0" borderId="0" applyFont="0" applyFill="0" applyBorder="0" applyAlignment="0" applyProtection="0"/>
    <xf numFmtId="41"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41" fontId="137" fillId="0" borderId="0" applyFont="0" applyFill="0" applyBorder="0" applyAlignment="0" applyProtection="0"/>
    <xf numFmtId="172" fontId="137" fillId="0" borderId="0" applyFont="0" applyFill="0" applyBorder="0" applyAlignment="0" applyProtection="0"/>
    <xf numFmtId="41" fontId="137" fillId="0" borderId="0" applyFont="0" applyFill="0" applyBorder="0" applyAlignment="0" applyProtection="0"/>
    <xf numFmtId="172" fontId="137" fillId="0" borderId="0" applyFont="0" applyFill="0" applyBorder="0" applyAlignment="0" applyProtection="0"/>
    <xf numFmtId="41" fontId="137" fillId="0" borderId="0" applyFont="0" applyFill="0" applyBorder="0" applyAlignment="0" applyProtection="0"/>
    <xf numFmtId="41" fontId="137" fillId="0" borderId="0" applyFont="0" applyFill="0" applyBorder="0" applyAlignment="0" applyProtection="0"/>
    <xf numFmtId="166" fontId="137" fillId="0" borderId="0" applyFont="0" applyFill="0" applyBorder="0" applyAlignment="0" applyProtection="0"/>
    <xf numFmtId="166" fontId="137" fillId="0" borderId="0" applyFont="0" applyFill="0" applyBorder="0" applyAlignment="0" applyProtection="0"/>
    <xf numFmtId="41" fontId="137" fillId="0" borderId="0" applyFont="0" applyFill="0" applyBorder="0" applyAlignment="0" applyProtection="0"/>
    <xf numFmtId="181" fontId="137" fillId="0" borderId="0" applyFont="0" applyFill="0" applyBorder="0" applyAlignment="0" applyProtection="0"/>
    <xf numFmtId="4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173" fontId="137" fillId="0" borderId="0" applyFont="0" applyFill="0" applyBorder="0" applyAlignment="0" applyProtection="0"/>
    <xf numFmtId="296" fontId="95" fillId="0" borderId="0" applyFont="0" applyFill="0" applyBorder="0" applyAlignment="0" applyProtection="0"/>
    <xf numFmtId="296" fontId="95" fillId="0" borderId="0" applyFont="0" applyFill="0" applyBorder="0" applyAlignment="0" applyProtection="0"/>
    <xf numFmtId="43" fontId="138" fillId="0" borderId="0" applyFont="0" applyFill="0" applyBorder="0" applyAlignment="0" applyProtection="0"/>
    <xf numFmtId="43" fontId="138" fillId="0" borderId="0" applyFont="0" applyFill="0" applyBorder="0" applyAlignment="0" applyProtection="0"/>
    <xf numFmtId="296" fontId="95" fillId="0" borderId="0" applyFont="0" applyFill="0" applyBorder="0" applyAlignment="0" applyProtection="0"/>
    <xf numFmtId="296" fontId="95" fillId="0" borderId="0" applyFont="0" applyFill="0" applyBorder="0" applyAlignment="0" applyProtection="0"/>
    <xf numFmtId="181" fontId="137" fillId="0" borderId="0" applyFont="0" applyFill="0" applyBorder="0" applyAlignment="0" applyProtection="0"/>
    <xf numFmtId="181" fontId="137" fillId="0" borderId="0" applyFont="0" applyFill="0" applyBorder="0" applyAlignment="0" applyProtection="0"/>
    <xf numFmtId="296" fontId="95" fillId="0" borderId="0" applyFont="0" applyFill="0" applyBorder="0" applyAlignment="0" applyProtection="0"/>
    <xf numFmtId="296" fontId="95" fillId="0" borderId="0" applyFont="0" applyFill="0" applyBorder="0" applyAlignment="0" applyProtection="0"/>
    <xf numFmtId="182" fontId="11" fillId="0" borderId="0" applyFont="0" applyFill="0" applyBorder="0" applyAlignment="0" applyProtection="0"/>
    <xf numFmtId="182" fontId="11" fillId="0" borderId="0" applyFont="0" applyFill="0" applyBorder="0" applyAlignment="0" applyProtection="0"/>
    <xf numFmtId="297" fontId="11" fillId="0" borderId="0" applyFont="0" applyFill="0" applyBorder="0" applyAlignment="0" applyProtection="0"/>
    <xf numFmtId="297" fontId="11"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43" fontId="138" fillId="0" borderId="0" applyFont="0" applyFill="0" applyBorder="0" applyAlignment="0" applyProtection="0"/>
    <xf numFmtId="43" fontId="138" fillId="0" borderId="0" applyFont="0" applyFill="0" applyBorder="0" applyAlignment="0" applyProtection="0"/>
    <xf numFmtId="168" fontId="137" fillId="0" borderId="0" applyFont="0" applyFill="0" applyBorder="0" applyAlignment="0" applyProtection="0"/>
    <xf numFmtId="43"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43" fontId="137" fillId="0" borderId="0" applyFont="0" applyFill="0" applyBorder="0" applyAlignment="0" applyProtection="0"/>
    <xf numFmtId="181" fontId="137" fillId="0" borderId="0" applyFont="0" applyFill="0" applyBorder="0" applyAlignment="0" applyProtection="0"/>
    <xf numFmtId="43" fontId="137" fillId="0" borderId="0" applyFont="0" applyFill="0" applyBorder="0" applyAlignment="0" applyProtection="0"/>
    <xf numFmtId="181" fontId="137" fillId="0" borderId="0" applyFont="0" applyFill="0" applyBorder="0" applyAlignment="0" applyProtection="0"/>
    <xf numFmtId="43" fontId="137" fillId="0" borderId="0" applyFont="0" applyFill="0" applyBorder="0" applyAlignment="0" applyProtection="0"/>
    <xf numFmtId="43" fontId="137" fillId="0" borderId="0" applyFont="0" applyFill="0" applyBorder="0" applyAlignment="0" applyProtection="0"/>
    <xf numFmtId="168" fontId="137" fillId="0" borderId="0" applyFont="0" applyFill="0" applyBorder="0" applyAlignment="0" applyProtection="0"/>
    <xf numFmtId="168" fontId="137" fillId="0" borderId="0" applyFont="0" applyFill="0" applyBorder="0" applyAlignment="0" applyProtection="0"/>
    <xf numFmtId="43" fontId="137" fillId="0" borderId="0" applyFont="0" applyFill="0" applyBorder="0" applyAlignment="0" applyProtection="0"/>
    <xf numFmtId="3" fontId="11" fillId="0" borderId="0" applyFont="0" applyBorder="0" applyAlignment="0"/>
    <xf numFmtId="0" fontId="9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39" fillId="0" borderId="0" applyNumberFormat="0" applyAlignment="0">
      <alignment horizontal="left"/>
    </xf>
    <xf numFmtId="0" fontId="140" fillId="0" borderId="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298" fontId="9" fillId="0" borderId="0" applyFont="0" applyFill="0" applyBorder="0" applyAlignment="0" applyProtection="0"/>
    <xf numFmtId="0" fontId="141" fillId="0" borderId="0"/>
    <xf numFmtId="0" fontId="142" fillId="0" borderId="0" applyNumberFormat="0" applyFill="0" applyBorder="0" applyAlignment="0" applyProtection="0"/>
    <xf numFmtId="3" fontId="11" fillId="0" borderId="0" applyFont="0" applyBorder="0" applyAlignment="0"/>
    <xf numFmtId="0" fontId="9" fillId="0" borderId="0"/>
    <xf numFmtId="0" fontId="9" fillId="0" borderId="0"/>
    <xf numFmtId="0" fontId="9" fillId="0" borderId="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59" fillId="0" borderId="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2" fontId="9" fillId="0" borderId="0" applyFont="0" applyFill="0" applyBorder="0" applyAlignment="0" applyProtection="0"/>
    <xf numFmtId="0" fontId="143" fillId="0" borderId="0" applyNumberFormat="0" applyFill="0" applyBorder="0" applyAlignment="0" applyProtection="0"/>
    <xf numFmtId="0" fontId="144" fillId="0" borderId="0" applyNumberFormat="0" applyFill="0" applyBorder="0" applyProtection="0">
      <alignment vertical="center"/>
    </xf>
    <xf numFmtId="0" fontId="145" fillId="0" borderId="0" applyNumberFormat="0" applyFill="0" applyBorder="0" applyAlignment="0" applyProtection="0"/>
    <xf numFmtId="0" fontId="146" fillId="0" borderId="0" applyNumberFormat="0" applyFill="0" applyBorder="0" applyProtection="0">
      <alignment vertical="center"/>
    </xf>
    <xf numFmtId="0" fontId="147" fillId="0" borderId="0" applyNumberFormat="0" applyFill="0" applyBorder="0" applyAlignment="0" applyProtection="0"/>
    <xf numFmtId="0" fontId="148" fillId="0" borderId="0" applyNumberFormat="0" applyFill="0" applyBorder="0" applyAlignment="0" applyProtection="0"/>
    <xf numFmtId="299" fontId="149" fillId="0" borderId="29" applyNumberFormat="0" applyFill="0" applyBorder="0" applyAlignment="0" applyProtection="0"/>
    <xf numFmtId="0" fontId="150" fillId="0" borderId="0" applyNumberFormat="0" applyFill="0" applyBorder="0" applyAlignment="0" applyProtection="0"/>
    <xf numFmtId="0" fontId="151" fillId="0" borderId="0">
      <alignment vertical="top" wrapText="1"/>
    </xf>
    <xf numFmtId="3" fontId="11" fillId="29" borderId="30">
      <alignment horizontal="right" vertical="top" wrapText="1"/>
    </xf>
    <xf numFmtId="3" fontId="11" fillId="29" borderId="30">
      <alignment horizontal="right" vertical="top" wrapText="1"/>
    </xf>
    <xf numFmtId="3" fontId="11" fillId="29" borderId="30">
      <alignment horizontal="right" vertical="top" wrapText="1"/>
    </xf>
    <xf numFmtId="3" fontId="11" fillId="29" borderId="30">
      <alignment horizontal="right" vertical="top" wrapText="1"/>
    </xf>
    <xf numFmtId="0" fontId="152" fillId="11" borderId="0" applyNumberFormat="0" applyBorder="0" applyAlignment="0" applyProtection="0"/>
    <xf numFmtId="38" fontId="153" fillId="7"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7"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8" fontId="153" fillId="30" borderId="0" applyNumberFormat="0" applyBorder="0" applyAlignment="0" applyProtection="0"/>
    <xf numFmtId="300" fontId="5" fillId="7" borderId="0" applyBorder="0" applyProtection="0"/>
    <xf numFmtId="0" fontId="154" fillId="0" borderId="31" applyNumberFormat="0" applyFill="0" applyBorder="0" applyAlignment="0" applyProtection="0">
      <alignment horizontal="center" vertical="center"/>
    </xf>
    <xf numFmtId="0" fontId="155" fillId="0" borderId="0" applyNumberFormat="0" applyFont="0" applyBorder="0" applyAlignment="0">
      <alignment horizontal="left" vertical="center"/>
    </xf>
    <xf numFmtId="301" fontId="110" fillId="0" borderId="0" applyFont="0" applyFill="0" applyBorder="0" applyAlignment="0" applyProtection="0"/>
    <xf numFmtId="0" fontId="156" fillId="31" borderId="0"/>
    <xf numFmtId="0" fontId="157" fillId="0" borderId="0">
      <alignment horizontal="left"/>
    </xf>
    <xf numFmtId="0" fontId="158" fillId="0" borderId="0">
      <alignment horizontal="left"/>
    </xf>
    <xf numFmtId="0" fontId="74" fillId="0" borderId="32" applyNumberFormat="0" applyAlignment="0" applyProtection="0">
      <alignment horizontal="left" vertical="center"/>
    </xf>
    <xf numFmtId="0" fontId="74" fillId="0" borderId="32" applyNumberFormat="0" applyAlignment="0" applyProtection="0">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0" fontId="74" fillId="0" borderId="4">
      <alignment horizontal="left" vertical="center"/>
    </xf>
    <xf numFmtId="14" fontId="159" fillId="32" borderId="33">
      <alignment horizontal="center" vertical="center" wrapText="1"/>
    </xf>
    <xf numFmtId="0" fontId="160" fillId="0" borderId="34" applyNumberFormat="0" applyFill="0" applyAlignment="0" applyProtection="0"/>
    <xf numFmtId="0" fontId="161" fillId="0" borderId="35" applyNumberFormat="0" applyFill="0" applyAlignment="0" applyProtection="0"/>
    <xf numFmtId="0" fontId="162" fillId="0" borderId="36" applyNumberFormat="0" applyFill="0" applyAlignment="0" applyProtection="0"/>
    <xf numFmtId="0" fontId="162" fillId="0" borderId="0" applyNumberFormat="0" applyFill="0" applyBorder="0" applyAlignment="0" applyProtection="0"/>
    <xf numFmtId="0" fontId="119" fillId="0" borderId="0" applyFill="0" applyAlignment="0" applyProtection="0">
      <protection locked="0"/>
    </xf>
    <xf numFmtId="0" fontId="119" fillId="0" borderId="1" applyFill="0" applyAlignment="0" applyProtection="0">
      <protection locked="0"/>
    </xf>
    <xf numFmtId="0" fontId="163" fillId="0" borderId="0" applyProtection="0"/>
    <xf numFmtId="0" fontId="74" fillId="0" borderId="0" applyProtection="0"/>
    <xf numFmtId="0" fontId="164" fillId="0" borderId="33">
      <alignment horizontal="center"/>
    </xf>
    <xf numFmtId="0" fontId="164" fillId="0" borderId="0">
      <alignment horizontal="center"/>
    </xf>
    <xf numFmtId="5" fontId="165" fillId="33" borderId="2" applyNumberFormat="0" applyAlignment="0">
      <alignment horizontal="left" vertical="top"/>
    </xf>
    <xf numFmtId="5" fontId="165" fillId="33" borderId="2" applyNumberFormat="0" applyAlignment="0">
      <alignment horizontal="left" vertical="top"/>
    </xf>
    <xf numFmtId="302" fontId="165" fillId="33" borderId="2" applyNumberFormat="0" applyAlignment="0">
      <alignment horizontal="left" vertical="top"/>
    </xf>
    <xf numFmtId="49" fontId="166" fillId="0" borderId="2">
      <alignment vertical="center"/>
    </xf>
    <xf numFmtId="49" fontId="166" fillId="0" borderId="2">
      <alignment vertical="center"/>
    </xf>
    <xf numFmtId="0" fontId="53" fillId="0" borderId="0"/>
    <xf numFmtId="172" fontId="11" fillId="0" borderId="0" applyFont="0" applyFill="0" applyBorder="0" applyAlignment="0" applyProtection="0"/>
    <xf numFmtId="38" fontId="79" fillId="0" borderId="0" applyFont="0" applyFill="0" applyBorder="0" applyAlignment="0" applyProtection="0"/>
    <xf numFmtId="41" fontId="75" fillId="0" borderId="0" applyFont="0" applyFill="0" applyBorder="0" applyAlignment="0" applyProtection="0"/>
    <xf numFmtId="224" fontId="75" fillId="0" borderId="0" applyFont="0" applyFill="0" applyBorder="0" applyAlignment="0" applyProtection="0"/>
    <xf numFmtId="303" fontId="167" fillId="0" borderId="0" applyFont="0" applyFill="0" applyBorder="0" applyAlignment="0" applyProtection="0"/>
    <xf numFmtId="10" fontId="153" fillId="34"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4" borderId="2" applyNumberFormat="0" applyBorder="0" applyAlignment="0" applyProtection="0"/>
    <xf numFmtId="10" fontId="153" fillId="34"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10" fontId="153" fillId="30" borderId="2" applyNumberFormat="0" applyBorder="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8" fillId="14" borderId="24" applyNumberFormat="0" applyAlignment="0" applyProtection="0"/>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1"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172" fontId="11" fillId="0" borderId="0" applyFont="0" applyFill="0" applyBorder="0" applyAlignment="0" applyProtection="0"/>
    <xf numFmtId="0" fontId="11" fillId="0" borderId="0"/>
    <xf numFmtId="0" fontId="103" fillId="0" borderId="37">
      <alignment horizontal="centerContinuous"/>
    </xf>
    <xf numFmtId="169" fontId="11" fillId="35" borderId="30">
      <alignment vertical="top" wrapText="1"/>
    </xf>
    <xf numFmtId="169" fontId="11" fillId="35" borderId="30">
      <alignment vertical="top" wrapText="1"/>
    </xf>
    <xf numFmtId="169" fontId="11" fillId="35" borderId="30">
      <alignment vertical="top" wrapText="1"/>
    </xf>
    <xf numFmtId="169" fontId="11" fillId="35" borderId="30">
      <alignment vertical="top" wrapText="1"/>
    </xf>
    <xf numFmtId="0" fontId="79" fillId="0" borderId="0"/>
    <xf numFmtId="0" fontId="52" fillId="0" borderId="0"/>
    <xf numFmtId="0" fontId="52" fillId="0" borderId="0"/>
    <xf numFmtId="0" fontId="83" fillId="0" borderId="0"/>
    <xf numFmtId="0" fontId="215" fillId="0" borderId="0"/>
    <xf numFmtId="0" fontId="53" fillId="0" borderId="0" applyNumberFormat="0" applyFont="0" applyFill="0" applyBorder="0" applyProtection="0">
      <alignment horizontal="left" vertical="center"/>
    </xf>
    <xf numFmtId="0" fontId="79" fillId="0" borderId="0"/>
    <xf numFmtId="0" fontId="9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72" fillId="0" borderId="38" applyNumberFormat="0" applyFill="0" applyAlignment="0" applyProtection="0"/>
    <xf numFmtId="3" fontId="173" fillId="0" borderId="8" applyNumberFormat="0" applyAlignment="0">
      <alignment horizontal="center" vertical="center"/>
    </xf>
    <xf numFmtId="3" fontId="90" fillId="0" borderId="8" applyNumberFormat="0" applyAlignment="0">
      <alignment horizontal="center" vertical="center"/>
    </xf>
    <xf numFmtId="3" fontId="165" fillId="0" borderId="8" applyNumberFormat="0" applyAlignment="0">
      <alignment horizontal="center" vertical="center"/>
    </xf>
    <xf numFmtId="189" fontId="174" fillId="0" borderId="9" applyNumberFormat="0" applyFont="0" applyFill="0" applyBorder="0">
      <alignment horizontal="center"/>
    </xf>
    <xf numFmtId="189" fontId="174" fillId="0" borderId="9" applyNumberFormat="0" applyFont="0" applyFill="0" applyBorder="0">
      <alignment horizontal="center"/>
    </xf>
    <xf numFmtId="38" fontId="79" fillId="0" borderId="0" applyFont="0" applyFill="0" applyBorder="0" applyAlignment="0" applyProtection="0"/>
    <xf numFmtId="4" fontId="115" fillId="0" borderId="0" applyFont="0" applyFill="0" applyBorder="0" applyAlignment="0" applyProtection="0"/>
    <xf numFmtId="38" fontId="79" fillId="0" borderId="0" applyFont="0" applyFill="0" applyBorder="0" applyAlignment="0" applyProtection="0"/>
    <xf numFmtId="40" fontId="79" fillId="0" borderId="0" applyFont="0" applyFill="0" applyBorder="0" applyAlignment="0" applyProtection="0"/>
    <xf numFmtId="172" fontId="95" fillId="0" borderId="0" applyFont="0" applyFill="0" applyBorder="0" applyAlignment="0" applyProtection="0"/>
    <xf numFmtId="181" fontId="95" fillId="0" borderId="0" applyFont="0" applyFill="0" applyBorder="0" applyAlignment="0" applyProtection="0"/>
    <xf numFmtId="0" fontId="175" fillId="0" borderId="33"/>
    <xf numFmtId="0" fontId="176" fillId="0" borderId="33"/>
    <xf numFmtId="180" fontId="95" fillId="0" borderId="9"/>
    <xf numFmtId="180" fontId="95" fillId="0" borderId="9"/>
    <xf numFmtId="304" fontId="177" fillId="0" borderId="9"/>
    <xf numFmtId="305" fontId="40" fillId="0" borderId="0" applyFont="0" applyFill="0" applyBorder="0" applyAlignment="0" applyProtection="0"/>
    <xf numFmtId="306" fontId="40" fillId="0" borderId="0" applyFont="0" applyFill="0" applyBorder="0" applyAlignment="0" applyProtection="0"/>
    <xf numFmtId="307" fontId="95" fillId="0" borderId="0" applyFont="0" applyFill="0" applyBorder="0" applyAlignment="0" applyProtection="0"/>
    <xf numFmtId="308" fontId="95" fillId="0" borderId="0" applyFont="0" applyFill="0" applyBorder="0" applyAlignment="0" applyProtection="0"/>
    <xf numFmtId="0" fontId="83" fillId="0" borderId="0" applyNumberFormat="0" applyFont="0" applyFill="0" applyAlignment="0"/>
    <xf numFmtId="0" fontId="13" fillId="0" borderId="0"/>
    <xf numFmtId="0" fontId="178" fillId="36" borderId="0" applyNumberFormat="0" applyBorder="0" applyAlignment="0" applyProtection="0"/>
    <xf numFmtId="0" fontId="110" fillId="0" borderId="2"/>
    <xf numFmtId="0" fontId="53" fillId="0" borderId="0"/>
    <xf numFmtId="0" fontId="64" fillId="0" borderId="20" applyNumberFormat="0" applyAlignment="0">
      <alignment horizontal="center"/>
    </xf>
    <xf numFmtId="0" fontId="64" fillId="0" borderId="20" applyNumberFormat="0" applyAlignment="0">
      <alignment horizontal="center"/>
    </xf>
    <xf numFmtId="0" fontId="64" fillId="0" borderId="20" applyNumberFormat="0" applyAlignment="0">
      <alignment horizontal="center"/>
    </xf>
    <xf numFmtId="0" fontId="64" fillId="0" borderId="20" applyNumberFormat="0" applyAlignment="0">
      <alignment horizontal="center"/>
    </xf>
    <xf numFmtId="37" fontId="179" fillId="0" borderId="0"/>
    <xf numFmtId="37" fontId="179" fillId="0" borderId="0"/>
    <xf numFmtId="37" fontId="179" fillId="0" borderId="0"/>
    <xf numFmtId="0" fontId="180" fillId="0" borderId="2" applyNumberFormat="0" applyFont="0" applyFill="0" applyBorder="0" applyAlignment="0">
      <alignment horizontal="center"/>
    </xf>
    <xf numFmtId="0" fontId="180" fillId="0" borderId="2" applyNumberFormat="0" applyFont="0" applyFill="0" applyBorder="0" applyAlignment="0">
      <alignment horizontal="center"/>
    </xf>
    <xf numFmtId="309" fontId="11" fillId="0" borderId="0"/>
    <xf numFmtId="0" fontId="181" fillId="0" borderId="0"/>
    <xf numFmtId="0" fontId="9" fillId="0" borderId="0"/>
    <xf numFmtId="0" fontId="9" fillId="0" borderId="0"/>
    <xf numFmtId="0" fontId="182" fillId="0" borderId="0"/>
    <xf numFmtId="0" fontId="183" fillId="0" borderId="0"/>
    <xf numFmtId="0" fontId="11" fillId="0" borderId="0"/>
    <xf numFmtId="0" fontId="4" fillId="0" borderId="0"/>
    <xf numFmtId="0" fontId="1" fillId="0" borderId="0"/>
    <xf numFmtId="0" fontId="13" fillId="0" borderId="0"/>
    <xf numFmtId="0" fontId="13" fillId="0" borderId="0"/>
    <xf numFmtId="0" fontId="56" fillId="0" borderId="0"/>
    <xf numFmtId="0" fontId="4" fillId="0" borderId="0"/>
    <xf numFmtId="0" fontId="13" fillId="0" borderId="0"/>
    <xf numFmtId="0" fontId="9" fillId="0" borderId="0"/>
    <xf numFmtId="0" fontId="217" fillId="0" borderId="0"/>
    <xf numFmtId="0" fontId="9" fillId="0" borderId="0"/>
    <xf numFmtId="0" fontId="20" fillId="0" borderId="0"/>
    <xf numFmtId="0" fontId="51" fillId="0" borderId="0"/>
    <xf numFmtId="0" fontId="4" fillId="0" borderId="0"/>
    <xf numFmtId="0" fontId="4" fillId="0" borderId="0"/>
    <xf numFmtId="0" fontId="4" fillId="0" borderId="0"/>
    <xf numFmtId="0" fontId="4" fillId="0" borderId="0"/>
    <xf numFmtId="0" fontId="4" fillId="0" borderId="0"/>
    <xf numFmtId="0" fontId="4" fillId="0" borderId="0"/>
    <xf numFmtId="0" fontId="218" fillId="0" borderId="0"/>
    <xf numFmtId="0" fontId="86" fillId="0" borderId="0"/>
    <xf numFmtId="0" fontId="95" fillId="0" borderId="0"/>
    <xf numFmtId="0" fontId="219" fillId="0" borderId="0"/>
    <xf numFmtId="0" fontId="11" fillId="0" borderId="0"/>
    <xf numFmtId="0" fontId="9"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56" fillId="0" borderId="0"/>
    <xf numFmtId="0" fontId="11" fillId="0" borderId="0"/>
    <xf numFmtId="0" fontId="13" fillId="0" borderId="0"/>
    <xf numFmtId="0" fontId="9" fillId="0" borderId="0"/>
    <xf numFmtId="0" fontId="11" fillId="0" borderId="0"/>
    <xf numFmtId="0" fontId="95" fillId="0" borderId="0"/>
    <xf numFmtId="0" fontId="13" fillId="0" borderId="0"/>
    <xf numFmtId="0" fontId="11" fillId="0" borderId="0"/>
    <xf numFmtId="0" fontId="52" fillId="0" borderId="0"/>
    <xf numFmtId="0" fontId="83" fillId="0" borderId="0"/>
    <xf numFmtId="0" fontId="1" fillId="0" borderId="0"/>
    <xf numFmtId="0" fontId="1" fillId="0" borderId="0"/>
    <xf numFmtId="0" fontId="9" fillId="0" borderId="0"/>
    <xf numFmtId="0" fontId="4" fillId="0" borderId="0"/>
    <xf numFmtId="0" fontId="4" fillId="0" borderId="0"/>
    <xf numFmtId="0" fontId="4" fillId="0" borderId="0"/>
    <xf numFmtId="0" fontId="4" fillId="0" borderId="0"/>
    <xf numFmtId="0" fontId="4" fillId="0" borderId="0"/>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applyProtection="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9" fillId="0" borderId="0"/>
    <xf numFmtId="0" fontId="9" fillId="0" borderId="0"/>
    <xf numFmtId="0" fontId="9" fillId="0" borderId="0"/>
    <xf numFmtId="0" fontId="13" fillId="0" borderId="0"/>
    <xf numFmtId="0" fontId="218" fillId="0" borderId="0"/>
    <xf numFmtId="0" fontId="9" fillId="0" borderId="0"/>
    <xf numFmtId="0" fontId="9" fillId="0" borderId="0"/>
    <xf numFmtId="0" fontId="52" fillId="0" borderId="0"/>
    <xf numFmtId="0" fontId="13" fillId="0" borderId="0"/>
    <xf numFmtId="0" fontId="52" fillId="0" borderId="0"/>
    <xf numFmtId="0" fontId="13" fillId="0" borderId="0"/>
    <xf numFmtId="0" fontId="52" fillId="0" borderId="0"/>
    <xf numFmtId="0" fontId="64" fillId="0" borderId="0"/>
    <xf numFmtId="0" fontId="52" fillId="0" borderId="0"/>
    <xf numFmtId="0" fontId="13" fillId="0" borderId="0"/>
    <xf numFmtId="0" fontId="13" fillId="0" borderId="0"/>
    <xf numFmtId="0" fontId="13" fillId="0" borderId="0"/>
    <xf numFmtId="0" fontId="52" fillId="0" borderId="0"/>
    <xf numFmtId="0" fontId="52" fillId="0" borderId="0"/>
    <xf numFmtId="0" fontId="52" fillId="0" borderId="0"/>
    <xf numFmtId="0" fontId="52"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9" fillId="0" borderId="0"/>
    <xf numFmtId="0" fontId="9" fillId="0" borderId="0"/>
    <xf numFmtId="0" fontId="52"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xf numFmtId="0" fontId="52" fillId="0" borderId="0"/>
    <xf numFmtId="0" fontId="13" fillId="0" borderId="0"/>
    <xf numFmtId="0" fontId="218" fillId="0" borderId="0"/>
    <xf numFmtId="0" fontId="218" fillId="0" borderId="0"/>
    <xf numFmtId="0" fontId="218" fillId="0" borderId="0"/>
    <xf numFmtId="0" fontId="217" fillId="0" borderId="0"/>
    <xf numFmtId="0" fontId="59" fillId="0" borderId="0" applyProtection="0"/>
    <xf numFmtId="0" fontId="2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13" fillId="0" borderId="0"/>
    <xf numFmtId="0" fontId="13" fillId="0" borderId="0"/>
    <xf numFmtId="0" fontId="1" fillId="0" borderId="0"/>
    <xf numFmtId="0" fontId="1" fillId="0" borderId="0"/>
    <xf numFmtId="0" fontId="129" fillId="0" borderId="0"/>
    <xf numFmtId="0" fontId="215" fillId="0" borderId="0"/>
    <xf numFmtId="0" fontId="1" fillId="0" borderId="0"/>
    <xf numFmtId="0" fontId="4" fillId="0" borderId="0"/>
    <xf numFmtId="0" fontId="4" fillId="0" borderId="0"/>
    <xf numFmtId="0" fontId="1" fillId="0" borderId="0"/>
    <xf numFmtId="0" fontId="1" fillId="0" borderId="0"/>
    <xf numFmtId="0" fontId="4" fillId="0" borderId="0"/>
    <xf numFmtId="0" fontId="13" fillId="0" borderId="0"/>
    <xf numFmtId="0" fontId="11" fillId="0" borderId="0"/>
    <xf numFmtId="0" fontId="4" fillId="0" borderId="0"/>
    <xf numFmtId="0" fontId="52" fillId="0" borderId="0"/>
    <xf numFmtId="0" fontId="13" fillId="0" borderId="0"/>
    <xf numFmtId="0" fontId="13" fillId="0" borderId="0" applyProtection="0"/>
    <xf numFmtId="0" fontId="4" fillId="0" borderId="0"/>
    <xf numFmtId="0" fontId="128" fillId="0" borderId="0"/>
    <xf numFmtId="0" fontId="128" fillId="0" borderId="0"/>
    <xf numFmtId="0" fontId="52" fillId="0" borderId="0"/>
    <xf numFmtId="0" fontId="52" fillId="0" borderId="0"/>
    <xf numFmtId="0" fontId="128" fillId="0" borderId="0"/>
    <xf numFmtId="0" fontId="128" fillId="0" borderId="0"/>
    <xf numFmtId="0" fontId="52" fillId="0" borderId="0"/>
    <xf numFmtId="0" fontId="128" fillId="0" borderId="0"/>
    <xf numFmtId="0" fontId="128" fillId="0" borderId="0"/>
    <xf numFmtId="0" fontId="128" fillId="0" borderId="0"/>
    <xf numFmtId="0" fontId="128" fillId="0" borderId="0"/>
    <xf numFmtId="0" fontId="52" fillId="0" borderId="0"/>
    <xf numFmtId="0" fontId="52" fillId="0" borderId="0"/>
    <xf numFmtId="0" fontId="64" fillId="0" borderId="0"/>
    <xf numFmtId="0" fontId="13" fillId="0" borderId="0"/>
    <xf numFmtId="0" fontId="218" fillId="0" borderId="0"/>
    <xf numFmtId="0" fontId="9" fillId="0" borderId="0"/>
    <xf numFmtId="0" fontId="52" fillId="0" borderId="0"/>
    <xf numFmtId="0" fontId="218" fillId="0" borderId="0"/>
    <xf numFmtId="0" fontId="9" fillId="0" borderId="0"/>
    <xf numFmtId="0" fontId="59" fillId="0" borderId="0"/>
    <xf numFmtId="0" fontId="59" fillId="0" borderId="0" applyProtection="0"/>
    <xf numFmtId="0" fontId="59" fillId="0" borderId="0"/>
    <xf numFmtId="0" fontId="59" fillId="0" borderId="0" applyProtection="0"/>
    <xf numFmtId="0" fontId="9" fillId="0" borderId="0"/>
    <xf numFmtId="0" fontId="59" fillId="0" borderId="0" applyProtection="0"/>
    <xf numFmtId="0" fontId="83" fillId="0" borderId="0"/>
    <xf numFmtId="0" fontId="9" fillId="0" borderId="0"/>
    <xf numFmtId="0" fontId="59" fillId="0" borderId="0" applyProtection="0"/>
    <xf numFmtId="0" fontId="59" fillId="0" borderId="0"/>
    <xf numFmtId="0" fontId="83" fillId="0" borderId="0"/>
    <xf numFmtId="0" fontId="59" fillId="0" borderId="0" applyProtection="0"/>
    <xf numFmtId="0" fontId="83" fillId="0" borderId="0"/>
    <xf numFmtId="0" fontId="59" fillId="0" borderId="0" applyProtection="0"/>
    <xf numFmtId="0" fontId="13" fillId="0" borderId="0"/>
    <xf numFmtId="0" fontId="59" fillId="0" borderId="0" applyProtection="0"/>
    <xf numFmtId="0" fontId="9" fillId="0" borderId="0"/>
    <xf numFmtId="0" fontId="42" fillId="0" borderId="0"/>
    <xf numFmtId="0" fontId="13"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3" fillId="0" borderId="0"/>
    <xf numFmtId="0" fontId="9" fillId="0" borderId="0"/>
    <xf numFmtId="0" fontId="4" fillId="0" borderId="0"/>
    <xf numFmtId="0" fontId="218" fillId="0" borderId="0"/>
    <xf numFmtId="0" fontId="9" fillId="0" borderId="0"/>
    <xf numFmtId="0" fontId="40" fillId="0" borderId="0"/>
    <xf numFmtId="0" fontId="40" fillId="0" borderId="0" applyProtection="0"/>
    <xf numFmtId="0" fontId="13"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5" fillId="0" borderId="0"/>
    <xf numFmtId="0" fontId="9" fillId="0" borderId="0"/>
    <xf numFmtId="0" fontId="40" fillId="0" borderId="0" applyProtection="0"/>
    <xf numFmtId="0" fontId="9" fillId="0" borderId="0"/>
    <xf numFmtId="0" fontId="9" fillId="0" borderId="0"/>
    <xf numFmtId="0" fontId="9" fillId="0" borderId="0"/>
    <xf numFmtId="0" fontId="9" fillId="0" borderId="0"/>
    <xf numFmtId="0" fontId="9" fillId="0" borderId="0"/>
    <xf numFmtId="0" fontId="9" fillId="0" borderId="0"/>
    <xf numFmtId="0" fontId="7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9" fillId="0" borderId="0"/>
    <xf numFmtId="0" fontId="51" fillId="0" borderId="0"/>
    <xf numFmtId="0" fontId="59" fillId="0" borderId="0"/>
    <xf numFmtId="0" fontId="59" fillId="0" borderId="0"/>
    <xf numFmtId="0" fontId="59" fillId="0" borderId="0"/>
    <xf numFmtId="0" fontId="1" fillId="0" borderId="0"/>
    <xf numFmtId="0" fontId="1" fillId="0" borderId="0"/>
    <xf numFmtId="0" fontId="13" fillId="0" borderId="0" applyProtection="0"/>
    <xf numFmtId="0" fontId="1" fillId="0" borderId="0"/>
    <xf numFmtId="0" fontId="1" fillId="0" borderId="0"/>
    <xf numFmtId="0" fontId="1" fillId="0" borderId="0"/>
    <xf numFmtId="0" fontId="1" fillId="0" borderId="0"/>
    <xf numFmtId="0" fontId="59" fillId="0" borderId="0"/>
    <xf numFmtId="0" fontId="1" fillId="0" borderId="0"/>
    <xf numFmtId="0" fontId="1"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52" fillId="0" borderId="0"/>
    <xf numFmtId="0" fontId="67" fillId="0" borderId="0"/>
    <xf numFmtId="0" fontId="52" fillId="0" borderId="0"/>
    <xf numFmtId="0" fontId="52" fillId="0" borderId="0"/>
    <xf numFmtId="0" fontId="52" fillId="0" borderId="0"/>
    <xf numFmtId="0" fontId="52" fillId="0" borderId="0"/>
    <xf numFmtId="0" fontId="52" fillId="0" borderId="0"/>
    <xf numFmtId="0" fontId="13" fillId="0" borderId="0"/>
    <xf numFmtId="0" fontId="9"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9" fillId="0" borderId="0"/>
    <xf numFmtId="0" fontId="59" fillId="0" borderId="0"/>
    <xf numFmtId="0" fontId="9" fillId="0"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1" fillId="0" borderId="0"/>
    <xf numFmtId="0" fontId="9" fillId="0" borderId="0"/>
    <xf numFmtId="0" fontId="59" fillId="0" borderId="0"/>
    <xf numFmtId="0" fontId="9" fillId="0" borderId="0"/>
    <xf numFmtId="0" fontId="9" fillId="0" borderId="0" applyProtection="0"/>
    <xf numFmtId="0" fontId="77" fillId="0" borderId="0"/>
    <xf numFmtId="0" fontId="4" fillId="0" borderId="0"/>
    <xf numFmtId="0" fontId="59" fillId="0" borderId="0"/>
    <xf numFmtId="0" fontId="5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1" fillId="0" borderId="0" applyNumberFormat="0" applyFill="0" applyBorder="0" applyProtection="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0" fillId="0" borderId="0"/>
    <xf numFmtId="0" fontId="9" fillId="0" borderId="0"/>
    <xf numFmtId="0" fontId="9" fillId="0" borderId="0"/>
    <xf numFmtId="0" fontId="9" fillId="0" borderId="0"/>
    <xf numFmtId="0" fontId="41" fillId="0" borderId="0" applyNumberFormat="0" applyFill="0" applyBorder="0" applyProtection="0">
      <alignment vertical="top"/>
    </xf>
    <xf numFmtId="0" fontId="9" fillId="0" borderId="0"/>
    <xf numFmtId="0" fontId="9" fillId="0" borderId="0"/>
    <xf numFmtId="0" fontId="9" fillId="0" borderId="0"/>
    <xf numFmtId="0" fontId="9" fillId="0" borderId="0"/>
    <xf numFmtId="0" fontId="9" fillId="0" borderId="0"/>
    <xf numFmtId="0" fontId="129" fillId="0" borderId="0"/>
    <xf numFmtId="0" fontId="4" fillId="0" borderId="0"/>
    <xf numFmtId="0" fontId="4" fillId="0" borderId="0"/>
    <xf numFmtId="0" fontId="4" fillId="0" borderId="0"/>
    <xf numFmtId="0" fontId="4" fillId="0" borderId="0"/>
    <xf numFmtId="0" fontId="9" fillId="0" borderId="0"/>
    <xf numFmtId="0" fontId="4" fillId="0" borderId="0"/>
    <xf numFmtId="0" fontId="11" fillId="0" borderId="0"/>
    <xf numFmtId="0" fontId="86" fillId="0" borderId="0"/>
    <xf numFmtId="0" fontId="13" fillId="0" borderId="0"/>
    <xf numFmtId="0" fontId="53" fillId="0" borderId="0"/>
    <xf numFmtId="0" fontId="13" fillId="0" borderId="0"/>
    <xf numFmtId="0" fontId="53" fillId="0" borderId="0"/>
    <xf numFmtId="0" fontId="1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13" fillId="0" borderId="0"/>
    <xf numFmtId="0" fontId="9" fillId="0" borderId="0"/>
    <xf numFmtId="0" fontId="9" fillId="0" borderId="0"/>
    <xf numFmtId="0" fontId="9" fillId="0" borderId="0"/>
    <xf numFmtId="0" fontId="13" fillId="0" borderId="0"/>
    <xf numFmtId="0" fontId="10" fillId="0" borderId="0"/>
    <xf numFmtId="0" fontId="9" fillId="0" borderId="0"/>
    <xf numFmtId="0" fontId="9" fillId="0" borderId="0"/>
    <xf numFmtId="0" fontId="9" fillId="0" borderId="0"/>
    <xf numFmtId="0" fontId="4" fillId="0" borderId="0"/>
    <xf numFmtId="0" fontId="4" fillId="0" borderId="0"/>
    <xf numFmtId="0" fontId="9" fillId="0" borderId="0"/>
    <xf numFmtId="0" fontId="11" fillId="0" borderId="0"/>
    <xf numFmtId="0" fontId="85" fillId="0" borderId="0" applyFont="0"/>
    <xf numFmtId="0" fontId="115" fillId="30" borderId="0"/>
    <xf numFmtId="0" fontId="137" fillId="0" borderId="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13" fillId="36" borderId="39" applyNumberFormat="0" applyFont="0" applyAlignment="0" applyProtection="0"/>
    <xf numFmtId="0" fontId="95" fillId="37" borderId="39" applyNumberFormat="0" applyFont="0" applyAlignment="0" applyProtection="0"/>
    <xf numFmtId="0" fontId="13" fillId="6" borderId="19" applyNumberFormat="0" applyFont="0" applyAlignment="0" applyProtection="0"/>
    <xf numFmtId="0" fontId="13" fillId="6" borderId="19" applyNumberFormat="0" applyFont="0" applyAlignment="0" applyProtection="0"/>
    <xf numFmtId="310" fontId="184" fillId="0" borderId="0" applyFont="0" applyFill="0" applyBorder="0" applyProtection="0">
      <alignment vertical="top" wrapText="1"/>
    </xf>
    <xf numFmtId="0" fontId="64" fillId="0" borderId="0"/>
    <xf numFmtId="0" fontId="64" fillId="0" borderId="0" applyProtection="0"/>
    <xf numFmtId="0" fontId="64" fillId="0" borderId="0" applyProtection="0"/>
    <xf numFmtId="3" fontId="185" fillId="0" borderId="0" applyFont="0" applyFill="0" applyBorder="0" applyAlignment="0" applyProtection="0"/>
    <xf numFmtId="172" fontId="84" fillId="0" borderId="0" applyFont="0" applyFill="0" applyBorder="0" applyAlignment="0" applyProtection="0"/>
    <xf numFmtId="0" fontId="119" fillId="0" borderId="0" applyNumberFormat="0" applyFill="0" applyBorder="0" applyAlignment="0" applyProtection="0"/>
    <xf numFmtId="0" fontId="110" fillId="0" borderId="0" applyNumberFormat="0" applyFill="0" applyBorder="0" applyAlignment="0" applyProtection="0"/>
    <xf numFmtId="0" fontId="11" fillId="0" borderId="0" applyNumberFormat="0" applyFill="0" applyBorder="0" applyAlignment="0" applyProtection="0"/>
    <xf numFmtId="0" fontId="119" fillId="0" borderId="0" applyNumberFormat="0" applyFill="0" applyBorder="0" applyAlignment="0" applyProtection="0"/>
    <xf numFmtId="0" fontId="186" fillId="0" borderId="0" applyNumberFormat="0" applyFill="0" applyBorder="0" applyAlignment="0" applyProtection="0"/>
    <xf numFmtId="0" fontId="110" fillId="0" borderId="0" applyNumberFormat="0" applyFill="0" applyBorder="0" applyAlignment="0" applyProtection="0"/>
    <xf numFmtId="0" fontId="11" fillId="0" borderId="0" applyNumberFormat="0" applyFill="0" applyBorder="0" applyAlignment="0" applyProtection="0"/>
    <xf numFmtId="0" fontId="119" fillId="0" borderId="0" applyProtection="0"/>
    <xf numFmtId="0" fontId="9" fillId="0" borderId="0" applyFont="0" applyFill="0" applyBorder="0" applyAlignment="0" applyProtection="0"/>
    <xf numFmtId="0" fontId="53" fillId="0" borderId="0"/>
    <xf numFmtId="0" fontId="187" fillId="27" borderId="40" applyNumberFormat="0" applyAlignment="0" applyProtection="0"/>
    <xf numFmtId="0" fontId="222" fillId="4" borderId="17" applyNumberFormat="0" applyAlignment="0" applyProtection="0"/>
    <xf numFmtId="170" fontId="188" fillId="0" borderId="20" applyFont="0" applyBorder="0" applyAlignment="0"/>
    <xf numFmtId="170" fontId="188" fillId="0" borderId="20" applyFont="0" applyBorder="0" applyAlignment="0"/>
    <xf numFmtId="170" fontId="188" fillId="0" borderId="20" applyFont="0" applyBorder="0" applyAlignment="0"/>
    <xf numFmtId="170" fontId="188" fillId="0" borderId="20" applyFont="0" applyBorder="0" applyAlignment="0"/>
    <xf numFmtId="0" fontId="57" fillId="30" borderId="0"/>
    <xf numFmtId="0" fontId="128" fillId="30" borderId="0"/>
    <xf numFmtId="0" fontId="128" fillId="30" borderId="0"/>
    <xf numFmtId="0" fontId="128" fillId="30" borderId="0"/>
    <xf numFmtId="41" fontId="95"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297" fontId="9" fillId="0" borderId="0" applyFont="0" applyFill="0" applyBorder="0" applyAlignment="0" applyProtection="0"/>
    <xf numFmtId="14" fontId="103" fillId="0" borderId="0">
      <alignment horizontal="center" wrapText="1"/>
      <protection locked="0"/>
    </xf>
    <xf numFmtId="14" fontId="104" fillId="0" borderId="0">
      <alignment horizontal="center" wrapText="1"/>
      <protection locked="0"/>
    </xf>
    <xf numFmtId="311" fontId="119" fillId="0" borderId="0" applyFont="0" applyFill="0" applyBorder="0" applyAlignment="0" applyProtection="0"/>
    <xf numFmtId="312" fontId="6" fillId="0" borderId="0" applyFont="0" applyFill="0" applyBorder="0" applyAlignment="0" applyProtection="0"/>
    <xf numFmtId="313" fontId="125"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314" fontId="9" fillId="0" borderId="0" applyFont="0" applyFill="0" applyBorder="0" applyAlignment="0" applyProtection="0"/>
    <xf numFmtId="239" fontId="95"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240" fontId="9" fillId="0" borderId="0" applyFont="0" applyFill="0" applyBorder="0" applyAlignment="0" applyProtection="0"/>
    <xf numFmtId="192" fontId="95"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315"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59" fillId="0" borderId="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10" fontId="9" fillId="0" borderId="0" applyFont="0" applyFill="0" applyBorder="0" applyAlignment="0" applyProtection="0"/>
    <xf numFmtId="316" fontId="125" fillId="0" borderId="0" applyFont="0" applyFill="0" applyBorder="0" applyAlignment="0" applyProtection="0"/>
    <xf numFmtId="317" fontId="6" fillId="0" borderId="0" applyFont="0" applyFill="0" applyBorder="0" applyAlignment="0" applyProtection="0"/>
    <xf numFmtId="318" fontId="125" fillId="0" borderId="0" applyFont="0" applyFill="0" applyBorder="0" applyAlignment="0" applyProtection="0"/>
    <xf numFmtId="319" fontId="6" fillId="0" borderId="0" applyFont="0" applyFill="0" applyBorder="0" applyAlignment="0" applyProtection="0"/>
    <xf numFmtId="320" fontId="125" fillId="0" borderId="0" applyFont="0" applyFill="0" applyBorder="0" applyAlignment="0" applyProtection="0"/>
    <xf numFmtId="321"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3" fillId="0" borderId="0" applyFont="0" applyFill="0" applyBorder="0" applyAlignment="0" applyProtection="0"/>
    <xf numFmtId="9" fontId="1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59"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79" fillId="0" borderId="41" applyNumberFormat="0" applyBorder="0"/>
    <xf numFmtId="9" fontId="79" fillId="0" borderId="41" applyNumberFormat="0" applyBorder="0"/>
    <xf numFmtId="0" fontId="9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185" fontId="115"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1" fontId="9" fillId="0" borderId="0" applyFill="0" applyBorder="0" applyAlignment="0"/>
    <xf numFmtId="242" fontId="115"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243" fontId="9" fillId="0" borderId="0" applyFill="0" applyBorder="0" applyAlignment="0"/>
    <xf numFmtId="193" fontId="115"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235" fontId="9" fillId="0" borderId="0" applyFill="0" applyBorder="0" applyAlignment="0"/>
    <xf numFmtId="0" fontId="189" fillId="0" borderId="0"/>
    <xf numFmtId="0" fontId="190" fillId="0" borderId="0"/>
    <xf numFmtId="0" fontId="79" fillId="0" borderId="0" applyNumberFormat="0" applyFont="0" applyFill="0" applyBorder="0" applyAlignment="0" applyProtection="0">
      <alignment horizontal="left"/>
    </xf>
    <xf numFmtId="0" fontId="191" fillId="0" borderId="33">
      <alignment horizontal="center"/>
    </xf>
    <xf numFmtId="1" fontId="95" fillId="0" borderId="8" applyNumberFormat="0" applyFill="0" applyAlignment="0" applyProtection="0">
      <alignment horizontal="center" vertical="center"/>
    </xf>
    <xf numFmtId="0" fontId="192" fillId="38" borderId="0" applyNumberFormat="0" applyFont="0" applyBorder="0" applyAlignment="0">
      <alignment horizontal="center"/>
    </xf>
    <xf numFmtId="0" fontId="192" fillId="38" borderId="0" applyNumberFormat="0" applyFont="0" applyBorder="0" applyAlignment="0">
      <alignment horizontal="center"/>
    </xf>
    <xf numFmtId="14" fontId="193" fillId="0" borderId="0" applyNumberFormat="0" applyFill="0" applyBorder="0" applyAlignment="0" applyProtection="0">
      <alignment horizontal="left"/>
    </xf>
    <xf numFmtId="0" fontId="170" fillId="0" borderId="0"/>
    <xf numFmtId="0" fontId="64" fillId="0" borderId="0"/>
    <xf numFmtId="41" fontId="75" fillId="0" borderId="0" applyFont="0" applyFill="0" applyBorder="0" applyAlignment="0" applyProtection="0"/>
    <xf numFmtId="224" fontId="75"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Protection="0"/>
    <xf numFmtId="221" fontId="75" fillId="0" borderId="0" applyFont="0" applyFill="0" applyBorder="0" applyAlignment="0" applyProtection="0"/>
    <xf numFmtId="41" fontId="59" fillId="0" borderId="0" applyProtection="0"/>
    <xf numFmtId="4" fontId="194" fillId="39" borderId="42" applyNumberFormat="0" applyProtection="0">
      <alignment vertical="center"/>
    </xf>
    <xf numFmtId="4" fontId="195" fillId="39" borderId="42" applyNumberFormat="0" applyProtection="0">
      <alignment vertical="center"/>
    </xf>
    <xf numFmtId="4" fontId="196" fillId="39" borderId="42" applyNumberFormat="0" applyProtection="0">
      <alignment vertical="center"/>
    </xf>
    <xf numFmtId="4" fontId="197" fillId="39" borderId="42" applyNumberFormat="0" applyProtection="0">
      <alignment vertical="center"/>
    </xf>
    <xf numFmtId="4" fontId="198" fillId="39" borderId="42" applyNumberFormat="0" applyProtection="0">
      <alignment horizontal="left" vertical="center" indent="1"/>
    </xf>
    <xf numFmtId="4" fontId="199" fillId="39" borderId="42" applyNumberFormat="0" applyProtection="0">
      <alignment horizontal="left" vertical="center" indent="1"/>
    </xf>
    <xf numFmtId="4" fontId="198" fillId="40" borderId="0" applyNumberFormat="0" applyProtection="0">
      <alignment horizontal="left" vertical="center" indent="1"/>
    </xf>
    <xf numFmtId="4" fontId="199" fillId="40" borderId="0" applyNumberFormat="0" applyProtection="0">
      <alignment horizontal="left" vertical="center" indent="1"/>
    </xf>
    <xf numFmtId="4" fontId="198" fillId="41" borderId="42" applyNumberFormat="0" applyProtection="0">
      <alignment horizontal="right" vertical="center"/>
    </xf>
    <xf numFmtId="4" fontId="199" fillId="41" borderId="42" applyNumberFormat="0" applyProtection="0">
      <alignment horizontal="right" vertical="center"/>
    </xf>
    <xf numFmtId="4" fontId="198" fillId="42" borderId="42" applyNumberFormat="0" applyProtection="0">
      <alignment horizontal="right" vertical="center"/>
    </xf>
    <xf numFmtId="4" fontId="199" fillId="42" borderId="42" applyNumberFormat="0" applyProtection="0">
      <alignment horizontal="right" vertical="center"/>
    </xf>
    <xf numFmtId="4" fontId="198" fillId="43" borderId="42" applyNumberFormat="0" applyProtection="0">
      <alignment horizontal="right" vertical="center"/>
    </xf>
    <xf numFmtId="4" fontId="199" fillId="43" borderId="42" applyNumberFormat="0" applyProtection="0">
      <alignment horizontal="right" vertical="center"/>
    </xf>
    <xf numFmtId="4" fontId="198" fillId="44" borderId="42" applyNumberFormat="0" applyProtection="0">
      <alignment horizontal="right" vertical="center"/>
    </xf>
    <xf numFmtId="4" fontId="199" fillId="44" borderId="42" applyNumberFormat="0" applyProtection="0">
      <alignment horizontal="right" vertical="center"/>
    </xf>
    <xf numFmtId="4" fontId="198" fillId="45" borderId="42" applyNumberFormat="0" applyProtection="0">
      <alignment horizontal="right" vertical="center"/>
    </xf>
    <xf numFmtId="4" fontId="199" fillId="45" borderId="42" applyNumberFormat="0" applyProtection="0">
      <alignment horizontal="right" vertical="center"/>
    </xf>
    <xf numFmtId="4" fontId="198" fillId="46" borderId="42" applyNumberFormat="0" applyProtection="0">
      <alignment horizontal="right" vertical="center"/>
    </xf>
    <xf numFmtId="4" fontId="199" fillId="46" borderId="42" applyNumberFormat="0" applyProtection="0">
      <alignment horizontal="right" vertical="center"/>
    </xf>
    <xf numFmtId="4" fontId="198" fillId="47" borderId="42" applyNumberFormat="0" applyProtection="0">
      <alignment horizontal="right" vertical="center"/>
    </xf>
    <xf numFmtId="4" fontId="199" fillId="47" borderId="42" applyNumberFormat="0" applyProtection="0">
      <alignment horizontal="right" vertical="center"/>
    </xf>
    <xf numFmtId="4" fontId="198" fillId="48" borderId="42" applyNumberFormat="0" applyProtection="0">
      <alignment horizontal="right" vertical="center"/>
    </xf>
    <xf numFmtId="4" fontId="199" fillId="48" borderId="42" applyNumberFormat="0" applyProtection="0">
      <alignment horizontal="right" vertical="center"/>
    </xf>
    <xf numFmtId="4" fontId="198" fillId="49" borderId="42" applyNumberFormat="0" applyProtection="0">
      <alignment horizontal="right" vertical="center"/>
    </xf>
    <xf numFmtId="4" fontId="199" fillId="49" borderId="42" applyNumberFormat="0" applyProtection="0">
      <alignment horizontal="right" vertical="center"/>
    </xf>
    <xf numFmtId="4" fontId="194" fillId="50" borderId="43" applyNumberFormat="0" applyProtection="0">
      <alignment horizontal="left" vertical="center" indent="1"/>
    </xf>
    <xf numFmtId="4" fontId="195" fillId="50" borderId="43" applyNumberFormat="0" applyProtection="0">
      <alignment horizontal="left" vertical="center" indent="1"/>
    </xf>
    <xf numFmtId="4" fontId="194" fillId="51" borderId="0" applyNumberFormat="0" applyProtection="0">
      <alignment horizontal="left" vertical="center" indent="1"/>
    </xf>
    <xf numFmtId="4" fontId="195" fillId="51" borderId="0" applyNumberFormat="0" applyProtection="0">
      <alignment horizontal="left" vertical="center" indent="1"/>
    </xf>
    <xf numFmtId="4" fontId="194" fillId="40" borderId="0" applyNumberFormat="0" applyProtection="0">
      <alignment horizontal="left" vertical="center" indent="1"/>
    </xf>
    <xf numFmtId="4" fontId="195" fillId="40" borderId="0" applyNumberFormat="0" applyProtection="0">
      <alignment horizontal="left" vertical="center" indent="1"/>
    </xf>
    <xf numFmtId="4" fontId="198" fillId="51" borderId="42" applyNumberFormat="0" applyProtection="0">
      <alignment horizontal="right" vertical="center"/>
    </xf>
    <xf numFmtId="4" fontId="199" fillId="51" borderId="42" applyNumberFormat="0" applyProtection="0">
      <alignment horizontal="right" vertical="center"/>
    </xf>
    <xf numFmtId="4" fontId="78" fillId="51" borderId="0" applyNumberFormat="0" applyProtection="0">
      <alignment horizontal="left" vertical="center" indent="1"/>
    </xf>
    <xf numFmtId="4" fontId="77" fillId="51" borderId="0" applyNumberFormat="0" applyProtection="0">
      <alignment horizontal="left" vertical="center" indent="1"/>
    </xf>
    <xf numFmtId="4" fontId="78" fillId="40" borderId="0" applyNumberFormat="0" applyProtection="0">
      <alignment horizontal="left" vertical="center" indent="1"/>
    </xf>
    <xf numFmtId="4" fontId="77" fillId="40" borderId="0" applyNumberFormat="0" applyProtection="0">
      <alignment horizontal="left" vertical="center" indent="1"/>
    </xf>
    <xf numFmtId="4" fontId="198" fillId="52" borderId="42" applyNumberFormat="0" applyProtection="0">
      <alignment vertical="center"/>
    </xf>
    <xf numFmtId="4" fontId="199" fillId="52" borderId="42" applyNumberFormat="0" applyProtection="0">
      <alignment vertical="center"/>
    </xf>
    <xf numFmtId="4" fontId="200" fillId="52" borderId="42" applyNumberFormat="0" applyProtection="0">
      <alignment vertical="center"/>
    </xf>
    <xf numFmtId="4" fontId="201" fillId="52" borderId="42" applyNumberFormat="0" applyProtection="0">
      <alignment vertical="center"/>
    </xf>
    <xf numFmtId="4" fontId="194" fillId="51" borderId="44" applyNumberFormat="0" applyProtection="0">
      <alignment horizontal="left" vertical="center" indent="1"/>
    </xf>
    <xf numFmtId="4" fontId="195" fillId="51" borderId="44" applyNumberFormat="0" applyProtection="0">
      <alignment horizontal="left" vertical="center" indent="1"/>
    </xf>
    <xf numFmtId="4" fontId="198" fillId="52" borderId="42" applyNumberFormat="0" applyProtection="0">
      <alignment horizontal="right" vertical="center"/>
    </xf>
    <xf numFmtId="4" fontId="199" fillId="52" borderId="42" applyNumberFormat="0" applyProtection="0">
      <alignment horizontal="right" vertical="center"/>
    </xf>
    <xf numFmtId="4" fontId="200" fillId="52" borderId="42" applyNumberFormat="0" applyProtection="0">
      <alignment horizontal="right" vertical="center"/>
    </xf>
    <xf numFmtId="4" fontId="201" fillId="52" borderId="42" applyNumberFormat="0" applyProtection="0">
      <alignment horizontal="right" vertical="center"/>
    </xf>
    <xf numFmtId="4" fontId="194" fillId="51" borderId="42" applyNumberFormat="0" applyProtection="0">
      <alignment horizontal="left" vertical="center" indent="1"/>
    </xf>
    <xf numFmtId="4" fontId="195" fillId="51" borderId="42" applyNumberFormat="0" applyProtection="0">
      <alignment horizontal="left" vertical="center" indent="1"/>
    </xf>
    <xf numFmtId="4" fontId="202" fillId="33" borderId="44" applyNumberFormat="0" applyProtection="0">
      <alignment horizontal="left" vertical="center" indent="1"/>
    </xf>
    <xf numFmtId="4" fontId="203" fillId="33" borderId="44" applyNumberFormat="0" applyProtection="0">
      <alignment horizontal="left" vertical="center" indent="1"/>
    </xf>
    <xf numFmtId="4" fontId="204" fillId="52" borderId="42" applyNumberFormat="0" applyProtection="0">
      <alignment horizontal="right" vertical="center"/>
    </xf>
    <xf numFmtId="4" fontId="205" fillId="52" borderId="42" applyNumberFormat="0" applyProtection="0">
      <alignment horizontal="right" vertical="center"/>
    </xf>
    <xf numFmtId="322" fontId="206" fillId="0" borderId="0" applyFont="0" applyFill="0" applyBorder="0" applyAlignment="0" applyProtection="0"/>
    <xf numFmtId="0" fontId="192" fillId="1" borderId="4" applyNumberFormat="0" applyFont="0" applyAlignment="0">
      <alignment horizontal="center"/>
    </xf>
    <xf numFmtId="0" fontId="192" fillId="1" borderId="4" applyNumberFormat="0" applyFont="0" applyAlignment="0">
      <alignment horizontal="center"/>
    </xf>
    <xf numFmtId="0" fontId="192" fillId="1" borderId="4" applyNumberFormat="0" applyFont="0" applyAlignment="0">
      <alignment horizontal="center"/>
    </xf>
    <xf numFmtId="0" fontId="192" fillId="1" borderId="4" applyNumberFormat="0" applyFont="0" applyAlignment="0">
      <alignment horizontal="center"/>
    </xf>
    <xf numFmtId="3" fontId="60" fillId="0" borderId="0"/>
    <xf numFmtId="0" fontId="207" fillId="0" borderId="0" applyNumberFormat="0" applyFill="0" applyBorder="0" applyAlignment="0">
      <alignment horizontal="center"/>
    </xf>
    <xf numFmtId="0" fontId="95" fillId="0" borderId="0"/>
    <xf numFmtId="170" fontId="208" fillId="0" borderId="0" applyNumberFormat="0" applyBorder="0" applyAlignment="0">
      <alignment horizontal="centerContinuous"/>
    </xf>
    <xf numFmtId="0" fontId="11" fillId="0" borderId="8">
      <alignment horizontal="center"/>
    </xf>
    <xf numFmtId="0" fontId="79" fillId="0" borderId="0"/>
    <xf numFmtId="0" fontId="76" fillId="0" borderId="0"/>
    <xf numFmtId="0" fontId="64" fillId="0" borderId="0" applyNumberFormat="0" applyFill="0" applyBorder="0" applyAlignment="0" applyProtection="0"/>
    <xf numFmtId="0" fontId="76" fillId="0" borderId="0"/>
    <xf numFmtId="0" fontId="76" fillId="0" borderId="0"/>
    <xf numFmtId="0" fontId="64" fillId="0" borderId="0" applyNumberFormat="0" applyFill="0" applyBorder="0" applyAlignment="0" applyProtection="0"/>
    <xf numFmtId="42" fontId="75" fillId="0" borderId="0" applyFont="0" applyFill="0" applyBorder="0" applyAlignment="0" applyProtection="0"/>
    <xf numFmtId="170" fontId="86" fillId="0" borderId="0" applyFont="0" applyFill="0" applyBorder="0" applyAlignment="0" applyProtection="0"/>
    <xf numFmtId="223"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41"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222"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41"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20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42" fontId="75" fillId="0" borderId="0" applyFont="0" applyFill="0" applyBorder="0" applyAlignment="0" applyProtection="0"/>
    <xf numFmtId="0" fontId="64" fillId="0" borderId="0"/>
    <xf numFmtId="323" fontId="110" fillId="0" borderId="0" applyFont="0" applyFill="0" applyBorder="0" applyAlignment="0" applyProtection="0"/>
    <xf numFmtId="202" fontId="75" fillId="0" borderId="0" applyFont="0" applyFill="0" applyBorder="0" applyAlignment="0" applyProtection="0"/>
    <xf numFmtId="202"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170" fontId="86" fillId="0" borderId="0" applyFont="0" applyFill="0" applyBorder="0" applyAlignment="0" applyProtection="0"/>
    <xf numFmtId="220"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207"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170" fontId="86" fillId="0" borderId="0" applyFont="0" applyFill="0" applyBorder="0" applyAlignment="0" applyProtection="0"/>
    <xf numFmtId="220" fontId="75" fillId="0" borderId="0" applyFont="0" applyFill="0" applyBorder="0" applyAlignment="0" applyProtection="0"/>
    <xf numFmtId="217" fontId="75" fillId="0" borderId="0" applyFont="0" applyFill="0" applyBorder="0" applyAlignment="0" applyProtection="0"/>
    <xf numFmtId="207" fontId="75" fillId="0" borderId="0" applyFont="0" applyFill="0" applyBorder="0" applyAlignment="0" applyProtection="0"/>
    <xf numFmtId="207" fontId="75" fillId="0" borderId="0" applyFont="0" applyFill="0" applyBorder="0" applyAlignment="0" applyProtection="0"/>
    <xf numFmtId="42" fontId="75" fillId="0" borderId="0" applyFont="0" applyFill="0" applyBorder="0" applyAlignment="0" applyProtection="0"/>
    <xf numFmtId="0" fontId="64" fillId="0" borderId="0"/>
    <xf numFmtId="323" fontId="110"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24" fontId="75" fillId="0" borderId="0" applyFont="0" applyFill="0" applyBorder="0" applyAlignment="0" applyProtection="0"/>
    <xf numFmtId="41" fontId="75" fillId="0" borderId="0" applyFont="0" applyFill="0" applyBorder="0" applyAlignment="0" applyProtection="0"/>
    <xf numFmtId="218" fontId="75" fillId="0" borderId="0" applyFont="0" applyFill="0" applyBorder="0" applyAlignment="0" applyProtection="0"/>
    <xf numFmtId="166" fontId="75" fillId="0" borderId="0" applyFont="0" applyFill="0" applyBorder="0" applyAlignment="0" applyProtection="0"/>
    <xf numFmtId="218"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41"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2" fontId="75" fillId="0" borderId="0" applyFont="0" applyFill="0" applyBorder="0" applyAlignment="0" applyProtection="0"/>
    <xf numFmtId="220" fontId="75" fillId="0" borderId="0" applyFont="0" applyFill="0" applyBorder="0" applyAlignment="0" applyProtection="0"/>
    <xf numFmtId="214" fontId="75" fillId="0" borderId="0" applyFont="0" applyFill="0" applyBorder="0" applyAlignment="0" applyProtection="0"/>
    <xf numFmtId="220" fontId="75" fillId="0" borderId="0" applyFont="0" applyFill="0" applyBorder="0" applyAlignment="0" applyProtection="0"/>
    <xf numFmtId="204" fontId="60" fillId="0" borderId="0" applyFont="0" applyFill="0" applyBorder="0" applyAlignment="0" applyProtection="0"/>
    <xf numFmtId="219" fontId="75" fillId="0" borderId="0" applyFont="0" applyFill="0" applyBorder="0" applyAlignment="0" applyProtection="0"/>
    <xf numFmtId="204" fontId="75" fillId="0" borderId="0" applyFont="0" applyFill="0" applyBorder="0" applyAlignment="0" applyProtection="0"/>
    <xf numFmtId="203" fontId="60" fillId="0" borderId="0" applyFont="0" applyFill="0" applyBorder="0" applyAlignment="0" applyProtection="0"/>
    <xf numFmtId="0" fontId="64" fillId="0" borderId="0"/>
    <xf numFmtId="223" fontId="75" fillId="0" borderId="0" applyFont="0" applyFill="0" applyBorder="0" applyAlignment="0" applyProtection="0"/>
    <xf numFmtId="323" fontId="110" fillId="0" borderId="0" applyFont="0" applyFill="0" applyBorder="0" applyAlignment="0" applyProtection="0"/>
    <xf numFmtId="203" fontId="75" fillId="0" borderId="0" applyFont="0" applyFill="0" applyBorder="0" applyAlignment="0" applyProtection="0"/>
    <xf numFmtId="166" fontId="75" fillId="0" borderId="0" applyFont="0" applyFill="0" applyBorder="0" applyAlignment="0" applyProtection="0"/>
    <xf numFmtId="219" fontId="75" fillId="0" borderId="0" applyFont="0" applyFill="0" applyBorder="0" applyAlignment="0" applyProtection="0"/>
    <xf numFmtId="170" fontId="86" fillId="0" borderId="0" applyFont="0" applyFill="0" applyBorder="0" applyAlignment="0" applyProtection="0"/>
    <xf numFmtId="203" fontId="75" fillId="0" borderId="0" applyFont="0" applyFill="0" applyBorder="0" applyAlignment="0" applyProtection="0"/>
    <xf numFmtId="172" fontId="11" fillId="0" borderId="0" applyFont="0" applyFill="0" applyBorder="0" applyAlignment="0" applyProtection="0"/>
    <xf numFmtId="203" fontId="75" fillId="0" borderId="0" applyFont="0" applyFill="0" applyBorder="0" applyAlignment="0" applyProtection="0"/>
    <xf numFmtId="172" fontId="11" fillId="0" borderId="0" applyFont="0" applyFill="0" applyBorder="0" applyAlignment="0" applyProtection="0"/>
    <xf numFmtId="220" fontId="75" fillId="0" borderId="0" applyFont="0" applyFill="0" applyBorder="0" applyAlignment="0" applyProtection="0"/>
    <xf numFmtId="172" fontId="11" fillId="0" borderId="0" applyFont="0" applyFill="0" applyBorder="0" applyAlignment="0" applyProtection="0"/>
    <xf numFmtId="220" fontId="75" fillId="0" borderId="0" applyFont="0" applyFill="0" applyBorder="0" applyAlignment="0" applyProtection="0"/>
    <xf numFmtId="170" fontId="86" fillId="0" borderId="0" applyFont="0" applyFill="0" applyBorder="0" applyAlignment="0" applyProtection="0"/>
    <xf numFmtId="203" fontId="75" fillId="0" borderId="0" applyFont="0" applyFill="0" applyBorder="0" applyAlignment="0" applyProtection="0"/>
    <xf numFmtId="170" fontId="86" fillId="0" borderId="0" applyFont="0" applyFill="0" applyBorder="0" applyAlignment="0" applyProtection="0"/>
    <xf numFmtId="220"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224" fontId="75" fillId="0" borderId="0" applyFont="0" applyFill="0" applyBorder="0" applyAlignment="0" applyProtection="0"/>
    <xf numFmtId="166" fontId="75" fillId="0" borderId="0" applyFont="0" applyFill="0" applyBorder="0" applyAlignment="0" applyProtection="0"/>
    <xf numFmtId="205" fontId="75" fillId="0" borderId="0" applyFont="0" applyFill="0" applyBorder="0" applyAlignment="0" applyProtection="0"/>
    <xf numFmtId="166" fontId="75" fillId="0" borderId="0" applyFont="0" applyFill="0" applyBorder="0" applyAlignment="0" applyProtection="0"/>
    <xf numFmtId="204" fontId="60"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41" fontId="75" fillId="0" borderId="0" applyFont="0" applyFill="0" applyBorder="0" applyAlignment="0" applyProtection="0"/>
    <xf numFmtId="205" fontId="75" fillId="0" borderId="0" applyFont="0" applyFill="0" applyBorder="0" applyAlignment="0" applyProtection="0"/>
    <xf numFmtId="172" fontId="75" fillId="0" borderId="0" applyFont="0" applyFill="0" applyBorder="0" applyAlignment="0" applyProtection="0"/>
    <xf numFmtId="205" fontId="75" fillId="0" borderId="0" applyFont="0" applyFill="0" applyBorder="0" applyAlignment="0" applyProtection="0"/>
    <xf numFmtId="172" fontId="75" fillId="0" borderId="0" applyFont="0" applyFill="0" applyBorder="0" applyAlignment="0" applyProtection="0"/>
    <xf numFmtId="204" fontId="75" fillId="0" borderId="0" applyFont="0" applyFill="0" applyBorder="0" applyAlignment="0" applyProtection="0"/>
    <xf numFmtId="172" fontId="75" fillId="0" borderId="0" applyFont="0" applyFill="0" applyBorder="0" applyAlignment="0" applyProtection="0"/>
    <xf numFmtId="215" fontId="80" fillId="0" borderId="0" applyFont="0" applyFill="0" applyBorder="0" applyAlignment="0" applyProtection="0"/>
    <xf numFmtId="172" fontId="75" fillId="0" borderId="0" applyFont="0" applyFill="0" applyBorder="0" applyAlignment="0" applyProtection="0"/>
    <xf numFmtId="216" fontId="75" fillId="0" borderId="0" applyFont="0" applyFill="0" applyBorder="0" applyAlignment="0" applyProtection="0"/>
    <xf numFmtId="41" fontId="75" fillId="0" borderId="0" applyFont="0" applyFill="0" applyBorder="0" applyAlignment="0" applyProtection="0"/>
    <xf numFmtId="204" fontId="75" fillId="0" borderId="0" applyFont="0" applyFill="0" applyBorder="0" applyAlignment="0" applyProtection="0"/>
    <xf numFmtId="166" fontId="75" fillId="0" borderId="0" applyFont="0" applyFill="0" applyBorder="0" applyAlignment="0" applyProtection="0"/>
    <xf numFmtId="217" fontId="75" fillId="0" borderId="0" applyFont="0" applyFill="0" applyBorder="0" applyAlignment="0" applyProtection="0"/>
    <xf numFmtId="166" fontId="75" fillId="0" borderId="0" applyFont="0" applyFill="0" applyBorder="0" applyAlignment="0" applyProtection="0"/>
    <xf numFmtId="205" fontId="75" fillId="0" borderId="0" applyFont="0" applyFill="0" applyBorder="0" applyAlignment="0" applyProtection="0"/>
    <xf numFmtId="203" fontId="75" fillId="0" borderId="0" applyFont="0" applyFill="0" applyBorder="0" applyAlignment="0" applyProtection="0"/>
    <xf numFmtId="204" fontId="60" fillId="0" borderId="0" applyFont="0" applyFill="0" applyBorder="0" applyAlignment="0" applyProtection="0"/>
    <xf numFmtId="172" fontId="75" fillId="0" borderId="0" applyFont="0" applyFill="0" applyBorder="0" applyAlignment="0" applyProtection="0"/>
    <xf numFmtId="205"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205" fontId="75" fillId="0" borderId="0" applyFont="0" applyFill="0" applyBorder="0" applyAlignment="0" applyProtection="0"/>
    <xf numFmtId="203" fontId="75" fillId="0" borderId="0" applyFont="0" applyFill="0" applyBorder="0" applyAlignment="0" applyProtection="0"/>
    <xf numFmtId="204" fontId="75" fillId="0" borderId="0" applyFont="0" applyFill="0" applyBorder="0" applyAlignment="0" applyProtection="0"/>
    <xf numFmtId="203" fontId="75" fillId="0" borderId="0" applyFont="0" applyFill="0" applyBorder="0" applyAlignment="0" applyProtection="0"/>
    <xf numFmtId="215" fontId="80" fillId="0" borderId="0" applyFont="0" applyFill="0" applyBorder="0" applyAlignment="0" applyProtection="0"/>
    <xf numFmtId="166" fontId="75" fillId="0" borderId="0" applyFont="0" applyFill="0" applyBorder="0" applyAlignment="0" applyProtection="0"/>
    <xf numFmtId="216" fontId="75" fillId="0" borderId="0" applyFont="0" applyFill="0" applyBorder="0" applyAlignment="0" applyProtection="0"/>
    <xf numFmtId="41" fontId="75" fillId="0" borderId="0" applyFont="0" applyFill="0" applyBorder="0" applyAlignment="0" applyProtection="0"/>
    <xf numFmtId="204" fontId="75" fillId="0" borderId="0" applyFont="0" applyFill="0" applyBorder="0" applyAlignment="0" applyProtection="0"/>
    <xf numFmtId="172" fontId="75" fillId="0" borderId="0" applyFont="0" applyFill="0" applyBorder="0" applyAlignment="0" applyProtection="0"/>
    <xf numFmtId="217"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24" fontId="75" fillId="0" borderId="0" applyFont="0" applyFill="0" applyBorder="0" applyAlignment="0" applyProtection="0"/>
    <xf numFmtId="225" fontId="75" fillId="0" borderId="0" applyFont="0" applyFill="0" applyBorder="0" applyAlignment="0" applyProtection="0"/>
    <xf numFmtId="41" fontId="75" fillId="0" borderId="0" applyFont="0" applyFill="0" applyBorder="0" applyAlignment="0" applyProtection="0"/>
    <xf numFmtId="42" fontId="75" fillId="0" borderId="0" applyFont="0" applyFill="0" applyBorder="0" applyAlignment="0" applyProtection="0"/>
    <xf numFmtId="42" fontId="75" fillId="0" borderId="0" applyFont="0" applyFill="0" applyBorder="0" applyAlignment="0" applyProtection="0"/>
    <xf numFmtId="204" fontId="75" fillId="0" borderId="0" applyFont="0" applyFill="0" applyBorder="0" applyAlignment="0" applyProtection="0"/>
    <xf numFmtId="214" fontId="75" fillId="0" borderId="0" applyFont="0" applyFill="0" applyBorder="0" applyAlignment="0" applyProtection="0"/>
    <xf numFmtId="204" fontId="60" fillId="0" borderId="0" applyFont="0" applyFill="0" applyBorder="0" applyAlignment="0" applyProtection="0"/>
    <xf numFmtId="166" fontId="75" fillId="0" borderId="0" applyFont="0" applyFill="0" applyBorder="0" applyAlignment="0" applyProtection="0"/>
    <xf numFmtId="220" fontId="75" fillId="0" borderId="0" applyFont="0" applyFill="0" applyBorder="0" applyAlignment="0" applyProtection="0"/>
    <xf numFmtId="214" fontId="75" fillId="0" borderId="0" applyFont="0" applyFill="0" applyBorder="0" applyAlignment="0" applyProtection="0"/>
    <xf numFmtId="204" fontId="75" fillId="0" borderId="0" applyFont="0" applyFill="0" applyBorder="0" applyAlignment="0" applyProtection="0"/>
    <xf numFmtId="217" fontId="75" fillId="0" borderId="0" applyFont="0" applyFill="0" applyBorder="0" applyAlignment="0" applyProtection="0"/>
    <xf numFmtId="0" fontId="64" fillId="0" borderId="0"/>
    <xf numFmtId="323" fontId="110" fillId="0" borderId="0" applyFont="0" applyFill="0" applyBorder="0" applyAlignment="0" applyProtection="0"/>
    <xf numFmtId="166" fontId="75" fillId="0" borderId="0" applyFont="0" applyFill="0" applyBorder="0" applyAlignment="0" applyProtection="0"/>
    <xf numFmtId="172" fontId="75" fillId="0" borderId="0" applyFont="0" applyFill="0" applyBorder="0" applyAlignment="0" applyProtection="0"/>
    <xf numFmtId="166"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19" fontId="75" fillId="0" borderId="0" applyFont="0" applyFill="0" applyBorder="0" applyAlignment="0" applyProtection="0"/>
    <xf numFmtId="172" fontId="75" fillId="0" borderId="0" applyFont="0" applyFill="0" applyBorder="0" applyAlignment="0" applyProtection="0"/>
    <xf numFmtId="172"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03"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203" fontId="60" fillId="0" borderId="0" applyFont="0" applyFill="0" applyBorder="0" applyAlignment="0" applyProtection="0"/>
    <xf numFmtId="172" fontId="75" fillId="0" borderId="0" applyFont="0" applyFill="0" applyBorder="0" applyAlignment="0" applyProtection="0"/>
    <xf numFmtId="203" fontId="75" fillId="0" borderId="0" applyFont="0" applyFill="0" applyBorder="0" applyAlignment="0" applyProtection="0"/>
    <xf numFmtId="172" fontId="75" fillId="0" borderId="0" applyFont="0" applyFill="0" applyBorder="0" applyAlignment="0" applyProtection="0"/>
    <xf numFmtId="41" fontId="75" fillId="0" borderId="0" applyFont="0" applyFill="0" applyBorder="0" applyAlignment="0" applyProtection="0"/>
    <xf numFmtId="172" fontId="75" fillId="0" borderId="0" applyFont="0" applyFill="0" applyBorder="0" applyAlignment="0" applyProtection="0"/>
    <xf numFmtId="222" fontId="75" fillId="0" borderId="0" applyFont="0" applyFill="0" applyBorder="0" applyAlignment="0" applyProtection="0"/>
    <xf numFmtId="166" fontId="75" fillId="0" borderId="0" applyFont="0" applyFill="0" applyBorder="0" applyAlignment="0" applyProtection="0"/>
    <xf numFmtId="222" fontId="75" fillId="0" borderId="0" applyFont="0" applyFill="0" applyBorder="0" applyAlignment="0" applyProtection="0"/>
    <xf numFmtId="203" fontId="75" fillId="0" borderId="0" applyFont="0" applyFill="0" applyBorder="0" applyAlignment="0" applyProtection="0"/>
    <xf numFmtId="41" fontId="75" fillId="0" borderId="0" applyFont="0" applyFill="0" applyBorder="0" applyAlignment="0" applyProtection="0"/>
    <xf numFmtId="14" fontId="209" fillId="0" borderId="0"/>
    <xf numFmtId="0" fontId="210" fillId="0" borderId="0"/>
    <xf numFmtId="0" fontId="175" fillId="0" borderId="0"/>
    <xf numFmtId="0" fontId="176" fillId="0" borderId="0"/>
    <xf numFmtId="40" fontId="211" fillId="0" borderId="0" applyBorder="0">
      <alignment horizontal="right"/>
    </xf>
    <xf numFmtId="0" fontId="212" fillId="0" borderId="0"/>
    <xf numFmtId="324" fontId="110" fillId="0" borderId="3">
      <alignment horizontal="right" vertical="center"/>
    </xf>
    <xf numFmtId="324" fontId="110" fillId="0" borderId="3">
      <alignment horizontal="right" vertical="center"/>
    </xf>
    <xf numFmtId="324" fontId="110" fillId="0" borderId="3">
      <alignment horizontal="right" vertical="center"/>
    </xf>
    <xf numFmtId="180" fontId="213" fillId="0" borderId="3">
      <alignment horizontal="right" vertical="center"/>
    </xf>
    <xf numFmtId="180" fontId="213" fillId="0" borderId="3">
      <alignment horizontal="right" vertical="center"/>
    </xf>
    <xf numFmtId="324" fontId="11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78" fontId="40"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180" fontId="213"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5" fontId="75" fillId="0" borderId="3">
      <alignment horizontal="right" vertical="center"/>
    </xf>
    <xf numFmtId="325" fontId="75"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324" fontId="110" fillId="0" borderId="3">
      <alignment horizontal="righ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0" fillId="0" borderId="0"/>
    <xf numFmtId="168" fontId="10" fillId="0" borderId="0" applyFont="0" applyFill="0" applyBorder="0" applyAlignment="0" applyProtection="0"/>
    <xf numFmtId="0" fontId="12" fillId="0" borderId="0"/>
    <xf numFmtId="44" fontId="9" fillId="0" borderId="0" applyFont="0" applyFill="0" applyBorder="0" applyAlignment="0" applyProtection="0"/>
    <xf numFmtId="168" fontId="10" fillId="0" borderId="0" applyFont="0" applyFill="0" applyBorder="0" applyAlignment="0" applyProtection="0"/>
    <xf numFmtId="0" fontId="12" fillId="0" borderId="0"/>
    <xf numFmtId="168" fontId="10" fillId="0" borderId="0" applyFont="0" applyFill="0" applyBorder="0" applyAlignment="0" applyProtection="0"/>
    <xf numFmtId="0" fontId="12" fillId="0" borderId="0"/>
    <xf numFmtId="0" fontId="10" fillId="0" borderId="0"/>
    <xf numFmtId="0" fontId="12" fillId="0" borderId="0"/>
    <xf numFmtId="168" fontId="10" fillId="0" borderId="0" applyFont="0" applyFill="0" applyBorder="0" applyAlignment="0" applyProtection="0"/>
    <xf numFmtId="0" fontId="12" fillId="0" borderId="0"/>
    <xf numFmtId="168" fontId="10" fillId="0" borderId="0" applyFont="0" applyFill="0" applyBorder="0" applyAlignment="0" applyProtection="0"/>
    <xf numFmtId="0" fontId="12" fillId="0" borderId="0"/>
    <xf numFmtId="0" fontId="10" fillId="0" borderId="0"/>
    <xf numFmtId="168" fontId="10" fillId="0" borderId="0" applyFont="0" applyFill="0" applyBorder="0" applyAlignment="0" applyProtection="0"/>
    <xf numFmtId="0" fontId="10" fillId="0" borderId="0"/>
    <xf numFmtId="0" fontId="10" fillId="0" borderId="0"/>
    <xf numFmtId="0" fontId="10" fillId="0" borderId="0"/>
    <xf numFmtId="0" fontId="4" fillId="0" borderId="0"/>
  </cellStyleXfs>
  <cellXfs count="582">
    <xf numFmtId="0" fontId="0" fillId="0" borderId="0" xfId="0"/>
    <xf numFmtId="0" fontId="6" fillId="0" borderId="0" xfId="0" applyFont="1" applyFill="1"/>
    <xf numFmtId="0" fontId="7" fillId="0" borderId="0" xfId="3" applyFont="1" applyFill="1" applyBorder="1" applyAlignment="1">
      <alignment horizontal="center" vertical="center" wrapText="1"/>
    </xf>
    <xf numFmtId="0" fontId="5" fillId="0" borderId="6" xfId="3" applyFont="1" applyFill="1" applyBorder="1" applyAlignment="1">
      <alignment horizontal="center" vertical="center" wrapText="1"/>
    </xf>
    <xf numFmtId="0" fontId="7" fillId="0" borderId="2" xfId="3" applyFont="1" applyFill="1" applyBorder="1" applyAlignment="1">
      <alignment horizontal="center" vertical="center" wrapText="1"/>
    </xf>
    <xf numFmtId="169" fontId="5" fillId="0" borderId="2" xfId="3" applyNumberFormat="1" applyFont="1" applyFill="1" applyBorder="1" applyAlignment="1">
      <alignment horizontal="center" vertical="center" wrapText="1"/>
    </xf>
    <xf numFmtId="0" fontId="8" fillId="0" borderId="2" xfId="3" applyFont="1" applyFill="1" applyBorder="1" applyAlignment="1">
      <alignment horizontal="center" vertical="center" wrapText="1"/>
    </xf>
    <xf numFmtId="0" fontId="5" fillId="0" borderId="0" xfId="0" applyFont="1" applyFill="1"/>
    <xf numFmtId="0" fontId="6" fillId="0" borderId="2" xfId="3" applyFont="1" applyFill="1" applyBorder="1" applyAlignment="1">
      <alignment horizontal="center" vertical="center" wrapText="1"/>
    </xf>
    <xf numFmtId="0" fontId="6" fillId="0" borderId="2" xfId="0" applyFont="1" applyFill="1" applyBorder="1" applyAlignment="1">
      <alignment horizontal="center" vertical="center" wrapText="1"/>
    </xf>
    <xf numFmtId="3" fontId="6" fillId="0" borderId="2" xfId="4" applyNumberFormat="1" applyFont="1" applyFill="1" applyBorder="1" applyAlignment="1">
      <alignment horizontal="center" vertical="center" wrapText="1"/>
    </xf>
    <xf numFmtId="3" fontId="5" fillId="0" borderId="2" xfId="4"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left" vertical="top"/>
    </xf>
    <xf numFmtId="0" fontId="7" fillId="0" borderId="0" xfId="0" applyFont="1" applyFill="1"/>
    <xf numFmtId="0" fontId="6" fillId="0" borderId="2" xfId="3" applyFont="1" applyFill="1" applyBorder="1" applyAlignment="1">
      <alignment horizontal="center" vertical="center"/>
    </xf>
    <xf numFmtId="0" fontId="7" fillId="0" borderId="2"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0" xfId="0" applyFont="1" applyFill="1"/>
    <xf numFmtId="0" fontId="6" fillId="0" borderId="2" xfId="3" applyNumberFormat="1" applyFont="1" applyFill="1" applyBorder="1" applyAlignment="1">
      <alignment horizontal="center" vertical="center" wrapText="1"/>
    </xf>
    <xf numFmtId="0" fontId="8" fillId="0" borderId="2" xfId="3" applyNumberFormat="1" applyFont="1" applyFill="1" applyBorder="1" applyAlignment="1">
      <alignment horizontal="center" vertical="center" wrapText="1"/>
    </xf>
    <xf numFmtId="0" fontId="6" fillId="0" borderId="2" xfId="5" applyFont="1" applyFill="1" applyBorder="1" applyAlignment="1">
      <alignment horizontal="center" vertical="center" wrapText="1"/>
    </xf>
    <xf numFmtId="2" fontId="6" fillId="0" borderId="2" xfId="3" applyNumberFormat="1" applyFont="1" applyFill="1" applyBorder="1" applyAlignment="1">
      <alignment horizontal="center" vertical="center" wrapText="1"/>
    </xf>
    <xf numFmtId="43" fontId="8" fillId="0" borderId="2" xfId="7" applyFont="1" applyFill="1" applyBorder="1" applyAlignment="1">
      <alignment horizontal="center" vertical="center" wrapText="1"/>
    </xf>
    <xf numFmtId="43" fontId="8" fillId="0" borderId="2" xfId="3" applyNumberFormat="1" applyFont="1" applyFill="1" applyBorder="1" applyAlignment="1">
      <alignment horizontal="center" vertical="center" wrapText="1"/>
    </xf>
    <xf numFmtId="0" fontId="8" fillId="0" borderId="2" xfId="15" applyFont="1" applyFill="1" applyBorder="1" applyAlignment="1">
      <alignment horizontal="center" vertical="center" wrapText="1"/>
    </xf>
    <xf numFmtId="43" fontId="8" fillId="0" borderId="2" xfId="15" applyNumberFormat="1" applyFont="1" applyFill="1" applyBorder="1" applyAlignment="1">
      <alignment horizontal="center" vertical="center" wrapText="1"/>
    </xf>
    <xf numFmtId="0" fontId="6" fillId="0" borderId="2" xfId="15" applyFont="1" applyFill="1" applyBorder="1" applyAlignment="1">
      <alignment horizontal="center" vertical="center" wrapText="1"/>
    </xf>
    <xf numFmtId="0" fontId="6" fillId="0" borderId="2" xfId="16"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left"/>
    </xf>
    <xf numFmtId="0" fontId="6" fillId="0" borderId="0" xfId="0" applyFont="1" applyFill="1" applyAlignment="1">
      <alignment horizontal="center"/>
    </xf>
    <xf numFmtId="0" fontId="6" fillId="0" borderId="0" xfId="0" applyFont="1" applyFill="1" applyAlignment="1">
      <alignment horizontal="right"/>
    </xf>
    <xf numFmtId="0" fontId="15" fillId="0" borderId="0" xfId="0" applyFont="1" applyAlignment="1">
      <alignment horizontal="center" vertical="center"/>
    </xf>
    <xf numFmtId="0" fontId="15" fillId="0" borderId="0" xfId="0" applyFont="1"/>
    <xf numFmtId="0" fontId="15" fillId="0" borderId="6" xfId="3" applyFont="1" applyFill="1" applyBorder="1" applyAlignment="1">
      <alignment horizontal="center" vertical="center" wrapText="1"/>
    </xf>
    <xf numFmtId="170" fontId="14" fillId="0" borderId="2" xfId="0" applyNumberFormat="1" applyFont="1" applyBorder="1" applyAlignment="1">
      <alignment horizontal="center" vertical="center" wrapText="1"/>
    </xf>
    <xf numFmtId="171" fontId="15" fillId="0" borderId="0" xfId="0" applyNumberFormat="1" applyFont="1"/>
    <xf numFmtId="0" fontId="14" fillId="2" borderId="2" xfId="0" applyFont="1" applyFill="1" applyBorder="1" applyAlignment="1">
      <alignment horizontal="justify" vertical="center"/>
    </xf>
    <xf numFmtId="0" fontId="14" fillId="0" borderId="2" xfId="0" applyFont="1" applyBorder="1" applyAlignment="1">
      <alignment horizontal="center"/>
    </xf>
    <xf numFmtId="170" fontId="14" fillId="0" borderId="2" xfId="0" applyNumberFormat="1" applyFont="1" applyBorder="1"/>
    <xf numFmtId="3" fontId="17" fillId="2" borderId="2" xfId="1" applyNumberFormat="1" applyFont="1" applyFill="1" applyBorder="1" applyAlignment="1">
      <alignment horizontal="right" vertical="center" wrapText="1"/>
    </xf>
    <xf numFmtId="3" fontId="14" fillId="0" borderId="2" xfId="0" applyNumberFormat="1" applyFont="1" applyBorder="1"/>
    <xf numFmtId="0" fontId="18" fillId="2" borderId="2" xfId="0" applyFont="1" applyFill="1" applyBorder="1" applyAlignment="1">
      <alignment horizontal="center" vertical="center" wrapText="1"/>
    </xf>
    <xf numFmtId="0" fontId="18" fillId="2" borderId="2" xfId="0" applyFont="1" applyFill="1" applyBorder="1" applyAlignment="1">
      <alignment vertical="center" wrapText="1"/>
    </xf>
    <xf numFmtId="170" fontId="19" fillId="2" borderId="2" xfId="1" applyNumberFormat="1" applyFont="1" applyFill="1" applyBorder="1" applyAlignment="1">
      <alignment horizontal="right" vertical="center" wrapText="1"/>
    </xf>
    <xf numFmtId="3" fontId="19" fillId="2" borderId="2" xfId="1" applyNumberFormat="1" applyFont="1" applyFill="1" applyBorder="1" applyAlignment="1">
      <alignment horizontal="right" vertical="center" wrapText="1"/>
    </xf>
    <xf numFmtId="3" fontId="15" fillId="0" borderId="2" xfId="0" applyNumberFormat="1" applyFont="1" applyBorder="1" applyAlignment="1">
      <alignment vertical="center" wrapText="1"/>
    </xf>
    <xf numFmtId="0" fontId="15" fillId="0" borderId="2" xfId="0" applyFont="1" applyBorder="1" applyAlignment="1">
      <alignment horizontal="center" vertical="center"/>
    </xf>
    <xf numFmtId="0" fontId="18" fillId="2" borderId="2" xfId="0" applyFont="1" applyFill="1" applyBorder="1" applyAlignment="1">
      <alignment horizontal="left" vertical="center" wrapText="1"/>
    </xf>
    <xf numFmtId="0" fontId="19" fillId="2" borderId="2" xfId="0" applyFont="1" applyFill="1" applyBorder="1" applyAlignment="1">
      <alignment vertical="center" wrapText="1"/>
    </xf>
    <xf numFmtId="0" fontId="19" fillId="2" borderId="2" xfId="0" applyFont="1" applyFill="1" applyBorder="1" applyAlignment="1">
      <alignment horizontal="center" vertical="center" wrapText="1"/>
    </xf>
    <xf numFmtId="0" fontId="20" fillId="2" borderId="2" xfId="0" applyFont="1" applyFill="1" applyBorder="1" applyAlignment="1">
      <alignment vertical="center" wrapText="1"/>
    </xf>
    <xf numFmtId="0" fontId="21" fillId="2" borderId="2" xfId="0" applyFont="1" applyFill="1" applyBorder="1" applyAlignment="1">
      <alignment vertical="center" wrapText="1"/>
    </xf>
    <xf numFmtId="0" fontId="22" fillId="0" borderId="2" xfId="0" applyFont="1" applyFill="1" applyBorder="1" applyAlignment="1">
      <alignment horizontal="center" vertical="center"/>
    </xf>
    <xf numFmtId="170" fontId="23" fillId="0" borderId="2" xfId="0" applyNumberFormat="1" applyFont="1" applyFill="1" applyBorder="1" applyAlignment="1">
      <alignment horizontal="right" vertical="center"/>
    </xf>
    <xf numFmtId="0" fontId="14" fillId="0" borderId="0" xfId="0" applyFont="1"/>
    <xf numFmtId="0" fontId="20" fillId="0" borderId="2" xfId="0" applyFont="1" applyFill="1" applyBorder="1" applyAlignment="1">
      <alignment horizontal="center" vertical="center" wrapText="1"/>
    </xf>
    <xf numFmtId="0" fontId="20" fillId="0" borderId="2" xfId="0" applyFont="1" applyFill="1" applyBorder="1" applyAlignment="1">
      <alignment horizontal="left" vertical="center" wrapText="1"/>
    </xf>
    <xf numFmtId="1" fontId="20" fillId="0" borderId="2" xfId="17" applyNumberFormat="1" applyFont="1" applyFill="1" applyBorder="1" applyAlignment="1">
      <alignment horizontal="center" vertical="center" wrapText="1"/>
    </xf>
    <xf numFmtId="170" fontId="20" fillId="0" borderId="2" xfId="0" applyNumberFormat="1" applyFont="1" applyFill="1" applyBorder="1" applyAlignment="1">
      <alignment vertical="center"/>
    </xf>
    <xf numFmtId="170" fontId="20" fillId="0" borderId="2" xfId="0" applyNumberFormat="1" applyFont="1" applyFill="1" applyBorder="1" applyAlignment="1">
      <alignment horizontal="right" vertical="center"/>
    </xf>
    <xf numFmtId="170" fontId="20" fillId="0" borderId="2" xfId="1" applyNumberFormat="1" applyFont="1" applyFill="1" applyBorder="1" applyAlignment="1">
      <alignment vertical="center"/>
    </xf>
    <xf numFmtId="170" fontId="20" fillId="0" borderId="2" xfId="1" applyNumberFormat="1" applyFont="1" applyFill="1" applyBorder="1" applyAlignment="1">
      <alignment horizontal="right" vertical="center"/>
    </xf>
    <xf numFmtId="0" fontId="20" fillId="0" borderId="2" xfId="0" applyFont="1" applyFill="1" applyBorder="1" applyAlignment="1">
      <alignment vertical="center" wrapText="1"/>
    </xf>
    <xf numFmtId="170" fontId="20" fillId="0" borderId="2" xfId="1" applyNumberFormat="1" applyFont="1" applyFill="1" applyBorder="1" applyAlignment="1">
      <alignment horizontal="center" vertical="center" wrapText="1"/>
    </xf>
    <xf numFmtId="0" fontId="20" fillId="0" borderId="2" xfId="6" applyFont="1" applyFill="1" applyBorder="1" applyAlignment="1">
      <alignment vertical="center" wrapText="1"/>
    </xf>
    <xf numFmtId="3" fontId="20" fillId="0" borderId="2" xfId="17" applyNumberFormat="1" applyFont="1" applyFill="1" applyBorder="1" applyAlignment="1">
      <alignment horizontal="center" vertical="center" wrapText="1"/>
    </xf>
    <xf numFmtId="0" fontId="24" fillId="0" borderId="2" xfId="0" applyFont="1" applyFill="1" applyBorder="1" applyAlignment="1">
      <alignment horizontal="left" vertical="center" wrapText="1"/>
    </xf>
    <xf numFmtId="1" fontId="24" fillId="0" borderId="2" xfId="17" applyNumberFormat="1" applyFont="1" applyFill="1" applyBorder="1" applyAlignment="1">
      <alignment horizontal="center" vertical="center" wrapText="1"/>
    </xf>
    <xf numFmtId="170" fontId="15" fillId="0" borderId="0" xfId="0" applyNumberFormat="1" applyFont="1"/>
    <xf numFmtId="170" fontId="14" fillId="0" borderId="2" xfId="0" applyNumberFormat="1" applyFont="1" applyBorder="1" applyAlignment="1">
      <alignment horizontal="center" vertical="center"/>
    </xf>
    <xf numFmtId="0" fontId="14" fillId="0" borderId="0" xfId="0" applyFont="1" applyAlignment="1">
      <alignment horizontal="center" vertical="center"/>
    </xf>
    <xf numFmtId="0" fontId="25" fillId="0" borderId="2" xfId="0" applyFont="1" applyBorder="1" applyAlignment="1">
      <alignment horizontal="center" vertical="center"/>
    </xf>
    <xf numFmtId="0" fontId="22" fillId="0" borderId="2" xfId="6" applyFont="1" applyFill="1" applyBorder="1" applyAlignment="1">
      <alignment vertical="center" wrapText="1"/>
    </xf>
    <xf numFmtId="0" fontId="25" fillId="0" borderId="2" xfId="0" applyFont="1" applyBorder="1" applyAlignment="1">
      <alignment horizontal="center"/>
    </xf>
    <xf numFmtId="170" fontId="25" fillId="0" borderId="2" xfId="0" applyNumberFormat="1" applyFont="1" applyBorder="1" applyAlignment="1">
      <alignment horizontal="center" vertical="center"/>
    </xf>
    <xf numFmtId="170" fontId="25" fillId="0" borderId="2" xfId="0" applyNumberFormat="1" applyFont="1" applyBorder="1" applyAlignment="1">
      <alignment vertical="center"/>
    </xf>
    <xf numFmtId="0" fontId="25" fillId="0" borderId="0" xfId="0" applyFont="1"/>
    <xf numFmtId="0" fontId="15" fillId="0" borderId="2" xfId="0" applyFont="1" applyBorder="1" applyAlignment="1">
      <alignment vertical="center" wrapText="1"/>
    </xf>
    <xf numFmtId="3" fontId="15" fillId="0" borderId="2" xfId="0" applyNumberFormat="1" applyFont="1" applyBorder="1" applyAlignment="1">
      <alignment horizontal="right" vertical="center" wrapText="1"/>
    </xf>
    <xf numFmtId="0" fontId="25" fillId="0" borderId="2" xfId="0" applyFont="1" applyBorder="1" applyAlignment="1">
      <alignment vertical="center" wrapText="1"/>
    </xf>
    <xf numFmtId="170" fontId="22" fillId="0" borderId="2" xfId="0" applyNumberFormat="1" applyFont="1" applyFill="1" applyBorder="1" applyAlignment="1">
      <alignment vertical="center"/>
    </xf>
    <xf numFmtId="0" fontId="15" fillId="0" borderId="2" xfId="0" applyFont="1" applyBorder="1"/>
    <xf numFmtId="1" fontId="22" fillId="0" borderId="2" xfId="17" applyNumberFormat="1" applyFont="1" applyFill="1" applyBorder="1" applyAlignment="1">
      <alignment horizontal="center" vertical="center" wrapText="1"/>
    </xf>
    <xf numFmtId="0" fontId="25" fillId="0" borderId="2" xfId="0" applyFont="1" applyBorder="1"/>
    <xf numFmtId="0" fontId="14" fillId="0" borderId="2" xfId="0" applyFont="1" applyBorder="1"/>
    <xf numFmtId="0" fontId="26" fillId="0" borderId="2" xfId="0" applyFont="1" applyBorder="1" applyAlignment="1">
      <alignment horizontal="center" vertical="center"/>
    </xf>
    <xf numFmtId="0" fontId="26" fillId="0" borderId="2" xfId="0" applyFont="1" applyBorder="1"/>
    <xf numFmtId="0" fontId="15" fillId="0" borderId="2" xfId="0" applyFont="1" applyBorder="1" applyAlignment="1">
      <alignment horizontal="center" vertical="center" wrapText="1"/>
    </xf>
    <xf numFmtId="0" fontId="26" fillId="0" borderId="0" xfId="0" applyFont="1" applyAlignment="1">
      <alignment horizontal="center" vertical="center"/>
    </xf>
    <xf numFmtId="0" fontId="26" fillId="0" borderId="2" xfId="0" applyFont="1" applyFill="1" applyBorder="1" applyAlignment="1">
      <alignment vertical="center" wrapText="1"/>
    </xf>
    <xf numFmtId="0" fontId="18" fillId="0" borderId="9" xfId="0" applyFont="1" applyBorder="1" applyAlignment="1">
      <alignment horizontal="center" vertical="center" wrapText="1"/>
    </xf>
    <xf numFmtId="0" fontId="18" fillId="0" borderId="9" xfId="0" applyFont="1" applyBorder="1" applyAlignment="1">
      <alignment vertical="center" wrapText="1"/>
    </xf>
    <xf numFmtId="0" fontId="26" fillId="0" borderId="2" xfId="0" applyFont="1" applyFill="1" applyBorder="1" applyAlignment="1">
      <alignment wrapText="1"/>
    </xf>
    <xf numFmtId="0" fontId="15" fillId="0" borderId="0" xfId="0" applyFont="1" applyAlignment="1">
      <alignment vertical="center" wrapText="1"/>
    </xf>
    <xf numFmtId="0" fontId="15" fillId="0" borderId="2" xfId="0" applyFont="1" applyBorder="1" applyAlignment="1">
      <alignment horizontal="center"/>
    </xf>
    <xf numFmtId="0" fontId="15" fillId="0" borderId="10" xfId="0" applyFont="1" applyBorder="1" applyAlignment="1">
      <alignment horizontal="center" vertical="center"/>
    </xf>
    <xf numFmtId="0" fontId="18" fillId="0" borderId="2" xfId="0" applyFont="1" applyBorder="1" applyAlignment="1">
      <alignment vertical="center" wrapText="1"/>
    </xf>
    <xf numFmtId="0" fontId="20" fillId="0" borderId="2" xfId="0" applyFont="1" applyBorder="1" applyAlignment="1">
      <alignment horizontal="justify" vertical="center"/>
    </xf>
    <xf numFmtId="0" fontId="26" fillId="0" borderId="2" xfId="0" applyFont="1" applyFill="1" applyBorder="1" applyAlignment="1">
      <alignment horizontal="justify" vertical="center"/>
    </xf>
    <xf numFmtId="0" fontId="14" fillId="0" borderId="2" xfId="0" applyFont="1" applyFill="1" applyBorder="1" applyAlignment="1">
      <alignment vertical="center" wrapText="1"/>
    </xf>
    <xf numFmtId="170" fontId="25" fillId="0" borderId="2" xfId="0" applyNumberFormat="1" applyFont="1" applyBorder="1"/>
    <xf numFmtId="0" fontId="15" fillId="0" borderId="2" xfId="0" applyFont="1" applyBorder="1" applyAlignment="1">
      <alignment wrapText="1"/>
    </xf>
    <xf numFmtId="0" fontId="29" fillId="0" borderId="0" xfId="0" applyFont="1" applyFill="1" applyAlignment="1">
      <alignment vertical="center" wrapText="1"/>
    </xf>
    <xf numFmtId="0" fontId="29" fillId="0" borderId="0" xfId="0" applyFont="1" applyFill="1" applyAlignment="1">
      <alignment horizontal="center" vertical="center" wrapText="1"/>
    </xf>
    <xf numFmtId="0" fontId="14" fillId="0" borderId="0" xfId="0" applyFont="1" applyFill="1" applyBorder="1" applyAlignment="1">
      <alignment horizontal="center" wrapText="1"/>
    </xf>
    <xf numFmtId="43" fontId="14" fillId="0" borderId="2" xfId="1" applyNumberFormat="1" applyFont="1" applyFill="1" applyBorder="1" applyAlignment="1">
      <alignment vertical="center" wrapText="1"/>
    </xf>
    <xf numFmtId="43" fontId="14" fillId="0" borderId="2" xfId="1" applyNumberFormat="1" applyFont="1" applyFill="1" applyBorder="1" applyAlignment="1">
      <alignment horizontal="left" vertical="center" wrapText="1"/>
    </xf>
    <xf numFmtId="43" fontId="25" fillId="0" borderId="2" xfId="1" applyNumberFormat="1" applyFont="1" applyFill="1" applyBorder="1" applyAlignment="1">
      <alignment vertical="center" wrapText="1"/>
    </xf>
    <xf numFmtId="0" fontId="25" fillId="0" borderId="2" xfId="0" applyFont="1" applyFill="1" applyBorder="1" applyAlignment="1">
      <alignment horizontal="center"/>
    </xf>
    <xf numFmtId="43" fontId="25" fillId="0" borderId="2" xfId="1" applyNumberFormat="1" applyFont="1" applyFill="1" applyBorder="1" applyAlignment="1">
      <alignment horizontal="left" vertical="center" wrapText="1"/>
    </xf>
    <xf numFmtId="43" fontId="15" fillId="0" borderId="2" xfId="40" applyNumberFormat="1" applyFont="1" applyFill="1" applyBorder="1" applyAlignment="1">
      <alignment horizontal="left" vertical="center" wrapText="1"/>
    </xf>
    <xf numFmtId="43" fontId="15" fillId="0" borderId="2" xfId="1" applyNumberFormat="1" applyFont="1" applyFill="1" applyBorder="1" applyAlignment="1">
      <alignment vertical="center" wrapText="1"/>
    </xf>
    <xf numFmtId="43" fontId="15" fillId="0" borderId="2" xfId="1" applyNumberFormat="1" applyFont="1" applyFill="1" applyBorder="1" applyAlignment="1">
      <alignment horizontal="left" vertical="center" wrapText="1"/>
    </xf>
    <xf numFmtId="0" fontId="25" fillId="0" borderId="5" xfId="0" applyFont="1" applyFill="1" applyBorder="1"/>
    <xf numFmtId="0" fontId="15" fillId="2" borderId="2" xfId="0" applyFont="1" applyFill="1" applyBorder="1" applyAlignment="1">
      <alignment horizontal="left" vertical="center" wrapText="1"/>
    </xf>
    <xf numFmtId="43" fontId="15" fillId="2" borderId="2" xfId="40" applyNumberFormat="1" applyFont="1" applyFill="1" applyBorder="1" applyAlignment="1">
      <alignment horizontal="left" vertical="center" wrapText="1"/>
    </xf>
    <xf numFmtId="43" fontId="15" fillId="2" borderId="2" xfId="0" applyNumberFormat="1" applyFont="1" applyFill="1" applyBorder="1" applyAlignment="1">
      <alignment vertical="center" wrapText="1"/>
    </xf>
    <xf numFmtId="43" fontId="15" fillId="2" borderId="2" xfId="0" applyNumberFormat="1" applyFont="1" applyFill="1" applyBorder="1" applyAlignment="1">
      <alignment horizontal="right" vertical="center" wrapText="1"/>
    </xf>
    <xf numFmtId="43" fontId="25" fillId="0" borderId="2" xfId="40" applyNumberFormat="1" applyFont="1" applyFill="1" applyBorder="1" applyAlignment="1">
      <alignment horizontal="left" vertical="center" wrapText="1"/>
    </xf>
    <xf numFmtId="0" fontId="14" fillId="2" borderId="3" xfId="0" applyFont="1" applyFill="1" applyBorder="1" applyAlignment="1">
      <alignment horizontal="center" vertical="center"/>
    </xf>
    <xf numFmtId="0" fontId="14" fillId="2" borderId="2" xfId="0" applyFont="1" applyFill="1" applyBorder="1"/>
    <xf numFmtId="43" fontId="14" fillId="2" borderId="2" xfId="0" applyNumberFormat="1" applyFont="1" applyFill="1" applyBorder="1" applyAlignment="1">
      <alignment vertical="center" wrapText="1"/>
    </xf>
    <xf numFmtId="0" fontId="15" fillId="2" borderId="3" xfId="0" applyFont="1" applyFill="1" applyBorder="1" applyAlignment="1">
      <alignment horizontal="center" vertical="center"/>
    </xf>
    <xf numFmtId="0" fontId="15" fillId="2" borderId="2" xfId="0" applyFont="1" applyFill="1" applyBorder="1" applyAlignment="1">
      <alignment vertical="center"/>
    </xf>
    <xf numFmtId="0" fontId="15" fillId="2" borderId="2" xfId="0" applyFont="1" applyFill="1" applyBorder="1" applyAlignment="1">
      <alignment vertical="center" wrapText="1"/>
    </xf>
    <xf numFmtId="0" fontId="5" fillId="0" borderId="2" xfId="3" applyFont="1" applyFill="1" applyBorder="1" applyAlignment="1">
      <alignment horizontal="center" vertical="center" wrapText="1"/>
    </xf>
    <xf numFmtId="169" fontId="5"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69" fontId="8" fillId="0" borderId="2" xfId="3" applyNumberFormat="1" applyFont="1" applyFill="1" applyBorder="1" applyAlignment="1">
      <alignment horizontal="center" vertical="center" wrapText="1"/>
    </xf>
    <xf numFmtId="169" fontId="6" fillId="0" borderId="2" xfId="3" applyNumberFormat="1" applyFont="1" applyFill="1" applyBorder="1" applyAlignment="1">
      <alignment horizontal="center" vertical="center" wrapText="1"/>
    </xf>
    <xf numFmtId="169" fontId="7" fillId="0" borderId="2" xfId="3" applyNumberFormat="1" applyFont="1" applyFill="1" applyBorder="1" applyAlignment="1">
      <alignment horizontal="center" vertical="center" wrapText="1"/>
    </xf>
    <xf numFmtId="169" fontId="8" fillId="0" borderId="2" xfId="0" applyNumberFormat="1" applyFont="1" applyFill="1" applyBorder="1" applyAlignment="1">
      <alignment horizontal="center" vertical="center" wrapText="1"/>
    </xf>
    <xf numFmtId="3" fontId="6" fillId="0" borderId="2" xfId="3" applyNumberFormat="1" applyFont="1" applyFill="1" applyBorder="1" applyAlignment="1">
      <alignment horizontal="center" vertical="center" wrapText="1"/>
    </xf>
    <xf numFmtId="0" fontId="6" fillId="3" borderId="2" xfId="3" applyFont="1" applyFill="1" applyBorder="1" applyAlignment="1">
      <alignment horizontal="center" vertical="center" wrapText="1"/>
    </xf>
    <xf numFmtId="0" fontId="31" fillId="3" borderId="2" xfId="3" applyFont="1" applyFill="1" applyBorder="1" applyAlignment="1">
      <alignment horizontal="center" vertical="center" wrapText="1"/>
    </xf>
    <xf numFmtId="169" fontId="31" fillId="3" borderId="2" xfId="3" applyNumberFormat="1" applyFont="1" applyFill="1" applyBorder="1" applyAlignment="1">
      <alignment horizontal="center" vertical="center" wrapText="1"/>
    </xf>
    <xf numFmtId="3" fontId="31" fillId="3" borderId="2" xfId="3" applyNumberFormat="1" applyFont="1" applyFill="1" applyBorder="1" applyAlignment="1">
      <alignment horizontal="center" vertical="center" wrapText="1"/>
    </xf>
    <xf numFmtId="0" fontId="31" fillId="3" borderId="2" xfId="3" applyFont="1" applyFill="1" applyBorder="1" applyAlignment="1">
      <alignment horizontal="center" vertical="center"/>
    </xf>
    <xf numFmtId="169" fontId="6" fillId="0" borderId="0" xfId="0" applyNumberFormat="1" applyFont="1" applyFill="1" applyAlignment="1">
      <alignment horizontal="right"/>
    </xf>
    <xf numFmtId="2" fontId="31" fillId="3" borderId="2" xfId="3" applyNumberFormat="1" applyFont="1" applyFill="1" applyBorder="1" applyAlignment="1">
      <alignment horizontal="center" vertical="center" wrapText="1"/>
    </xf>
    <xf numFmtId="0" fontId="31" fillId="3" borderId="2" xfId="5" applyFont="1" applyFill="1" applyBorder="1" applyAlignment="1">
      <alignment horizontal="center" vertical="center" wrapText="1"/>
    </xf>
    <xf numFmtId="0" fontId="6" fillId="2" borderId="2" xfId="3" applyFont="1" applyFill="1" applyBorder="1" applyAlignment="1">
      <alignment horizontal="center" vertical="center" wrapText="1"/>
    </xf>
    <xf numFmtId="43" fontId="6" fillId="2" borderId="2" xfId="7" applyFont="1" applyFill="1" applyBorder="1" applyAlignment="1">
      <alignment horizontal="center" vertical="center" wrapText="1"/>
    </xf>
    <xf numFmtId="169" fontId="6" fillId="2" borderId="2" xfId="3" applyNumberFormat="1" applyFont="1" applyFill="1" applyBorder="1" applyAlignment="1">
      <alignment horizontal="center" vertical="center" wrapText="1"/>
    </xf>
    <xf numFmtId="3" fontId="6" fillId="2" borderId="2" xfId="3" applyNumberFormat="1" applyFont="1" applyFill="1" applyBorder="1" applyAlignment="1">
      <alignment horizontal="center" vertical="center" wrapText="1"/>
    </xf>
    <xf numFmtId="0" fontId="6" fillId="2" borderId="2" xfId="3" applyFont="1" applyFill="1" applyBorder="1" applyAlignment="1">
      <alignment horizontal="center" vertical="center"/>
    </xf>
    <xf numFmtId="0" fontId="6" fillId="2" borderId="0" xfId="0" applyFont="1" applyFill="1"/>
    <xf numFmtId="0" fontId="6" fillId="2" borderId="2" xfId="14" applyFont="1" applyFill="1" applyBorder="1" applyAlignment="1">
      <alignment horizontal="center" vertical="center" wrapText="1"/>
    </xf>
    <xf numFmtId="0" fontId="31" fillId="2" borderId="2" xfId="3" applyFont="1" applyFill="1" applyBorder="1" applyAlignment="1">
      <alignment horizontal="center" vertical="center" wrapText="1"/>
    </xf>
    <xf numFmtId="0" fontId="31" fillId="2" borderId="0" xfId="0" applyFont="1" applyFill="1"/>
    <xf numFmtId="2" fontId="6" fillId="2" borderId="2" xfId="3" applyNumberFormat="1" applyFont="1" applyFill="1" applyBorder="1" applyAlignment="1">
      <alignment horizontal="center" vertical="center" wrapText="1"/>
    </xf>
    <xf numFmtId="0" fontId="6" fillId="2" borderId="2" xfId="5" applyFont="1" applyFill="1" applyBorder="1" applyAlignment="1">
      <alignment horizontal="center" vertical="center" wrapText="1"/>
    </xf>
    <xf numFmtId="0" fontId="8" fillId="2" borderId="2" xfId="3" applyFont="1" applyFill="1" applyBorder="1" applyAlignment="1">
      <alignment horizontal="center" vertical="center" wrapText="1"/>
    </xf>
    <xf numFmtId="43" fontId="8" fillId="2" borderId="2" xfId="3" applyNumberFormat="1" applyFont="1" applyFill="1" applyBorder="1" applyAlignment="1">
      <alignment horizontal="center" vertical="center" wrapText="1"/>
    </xf>
    <xf numFmtId="43" fontId="8" fillId="2" borderId="2" xfId="7" applyFont="1" applyFill="1" applyBorder="1" applyAlignment="1">
      <alignment horizontal="center" vertical="center" wrapText="1"/>
    </xf>
    <xf numFmtId="169" fontId="8" fillId="2" borderId="2" xfId="3" applyNumberFormat="1" applyFont="1" applyFill="1" applyBorder="1" applyAlignment="1">
      <alignment horizontal="center" vertical="center" wrapText="1"/>
    </xf>
    <xf numFmtId="0" fontId="7" fillId="2" borderId="2" xfId="3" applyFont="1" applyFill="1" applyBorder="1" applyAlignment="1">
      <alignment horizontal="center" vertical="center"/>
    </xf>
    <xf numFmtId="0" fontId="7" fillId="2" borderId="0" xfId="0" applyFont="1" applyFill="1"/>
    <xf numFmtId="0" fontId="6" fillId="2" borderId="2" xfId="16" applyFont="1" applyFill="1" applyBorder="1" applyAlignment="1">
      <alignment horizontal="center" vertical="center" wrapText="1"/>
    </xf>
    <xf numFmtId="0" fontId="6" fillId="2" borderId="2" xfId="15" applyFont="1" applyFill="1" applyBorder="1" applyAlignment="1">
      <alignment horizontal="center" vertical="center" wrapText="1"/>
    </xf>
    <xf numFmtId="0" fontId="32" fillId="2" borderId="2" xfId="3"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2" borderId="0" xfId="0" applyFont="1" applyFill="1" applyAlignment="1">
      <alignment horizontal="center" vertical="center" wrapText="1"/>
    </xf>
    <xf numFmtId="4" fontId="6" fillId="0" borderId="2" xfId="3"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5" fillId="0" borderId="0" xfId="0" applyFont="1" applyAlignment="1">
      <alignment horizontal="center"/>
    </xf>
    <xf numFmtId="0" fontId="14" fillId="0" borderId="2" xfId="0" applyFont="1" applyBorder="1" applyAlignment="1">
      <alignment horizontal="center" vertical="center"/>
    </xf>
    <xf numFmtId="0" fontId="15" fillId="0" borderId="2" xfId="39" applyFont="1" applyFill="1" applyBorder="1" applyAlignment="1">
      <alignment horizontal="center" vertical="center" wrapText="1"/>
    </xf>
    <xf numFmtId="0" fontId="15" fillId="0" borderId="2" xfId="0" applyFont="1" applyFill="1" applyBorder="1" applyAlignment="1">
      <alignment horizontal="center" vertical="center" wrapText="1"/>
    </xf>
    <xf numFmtId="0" fontId="28" fillId="0" borderId="0" xfId="0" applyFont="1" applyFill="1" applyAlignment="1">
      <alignment horizontal="center" vertical="center" wrapText="1"/>
    </xf>
    <xf numFmtId="0" fontId="0" fillId="0" borderId="0" xfId="0" applyFont="1"/>
    <xf numFmtId="43" fontId="33" fillId="0" borderId="2" xfId="40" applyNumberFormat="1" applyFont="1" applyFill="1" applyBorder="1" applyAlignment="1">
      <alignment horizontal="left" vertical="center" wrapText="1"/>
    </xf>
    <xf numFmtId="43" fontId="26" fillId="2" borderId="2" xfId="0" applyNumberFormat="1" applyFont="1" applyFill="1" applyBorder="1" applyAlignment="1">
      <alignment vertical="center" wrapText="1"/>
    </xf>
    <xf numFmtId="0" fontId="23" fillId="0" borderId="0" xfId="0" applyFont="1" applyFill="1" applyAlignment="1">
      <alignment horizontal="center" wrapText="1"/>
    </xf>
    <xf numFmtId="0" fontId="20" fillId="0" borderId="0" xfId="0" applyFont="1" applyFill="1"/>
    <xf numFmtId="0" fontId="20" fillId="0" borderId="0" xfId="0" applyFont="1" applyFill="1" applyAlignment="1">
      <alignment horizontal="center" vertical="center"/>
    </xf>
    <xf numFmtId="3" fontId="34" fillId="0" borderId="0" xfId="0" applyNumberFormat="1" applyFont="1" applyFill="1" applyBorder="1" applyAlignment="1">
      <alignment horizontal="center" vertical="center" wrapText="1"/>
    </xf>
    <xf numFmtId="0" fontId="34" fillId="0" borderId="0"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0" xfId="0" applyFont="1" applyFill="1" applyBorder="1" applyAlignment="1">
      <alignment horizontal="center" vertical="center" wrapText="1"/>
    </xf>
    <xf numFmtId="0" fontId="16" fillId="0" borderId="1" xfId="0" applyFont="1" applyBorder="1" applyAlignment="1"/>
    <xf numFmtId="0" fontId="23" fillId="0" borderId="2" xfId="0" applyFont="1" applyFill="1" applyBorder="1" applyAlignment="1">
      <alignment horizontal="center" vertical="center" wrapText="1"/>
    </xf>
    <xf numFmtId="3" fontId="23" fillId="0" borderId="2" xfId="4" applyNumberFormat="1" applyFont="1" applyFill="1" applyBorder="1" applyAlignment="1">
      <alignment horizontal="center" vertical="center" wrapText="1"/>
    </xf>
    <xf numFmtId="0" fontId="23" fillId="0" borderId="2" xfId="4" applyNumberFormat="1" applyFont="1" applyFill="1" applyBorder="1" applyAlignment="1">
      <alignment horizontal="left" vertical="center" wrapText="1"/>
    </xf>
    <xf numFmtId="169" fontId="23" fillId="0" borderId="2" xfId="0" applyNumberFormat="1" applyFont="1" applyFill="1" applyBorder="1" applyAlignment="1">
      <alignment horizontal="right" vertical="center"/>
    </xf>
    <xf numFmtId="0" fontId="23" fillId="0" borderId="2" xfId="0" applyFont="1" applyFill="1" applyBorder="1" applyAlignment="1">
      <alignment vertical="center"/>
    </xf>
    <xf numFmtId="0" fontId="23" fillId="0" borderId="0" xfId="0" applyFont="1" applyFill="1" applyAlignment="1">
      <alignment horizontal="center" vertical="center"/>
    </xf>
    <xf numFmtId="3" fontId="23" fillId="2" borderId="2" xfId="4" applyNumberFormat="1" applyFont="1" applyFill="1" applyBorder="1" applyAlignment="1">
      <alignment horizontal="center" vertical="center" wrapText="1"/>
    </xf>
    <xf numFmtId="169" fontId="23" fillId="2" borderId="2" xfId="0" applyNumberFormat="1" applyFont="1" applyFill="1" applyBorder="1" applyAlignment="1">
      <alignment horizontal="right" vertical="center"/>
    </xf>
    <xf numFmtId="0" fontId="20" fillId="2" borderId="2" xfId="0" applyFont="1" applyFill="1" applyBorder="1" applyAlignment="1">
      <alignment vertical="center"/>
    </xf>
    <xf numFmtId="0" fontId="20" fillId="2" borderId="0" xfId="0" applyFont="1" applyFill="1" applyAlignment="1">
      <alignment horizontal="center" vertical="center"/>
    </xf>
    <xf numFmtId="3" fontId="20" fillId="2" borderId="2" xfId="10" applyNumberFormat="1" applyFont="1" applyFill="1" applyBorder="1" applyAlignment="1">
      <alignment horizontal="center" vertical="center" wrapText="1"/>
    </xf>
    <xf numFmtId="0" fontId="20" fillId="2" borderId="2" xfId="10" applyNumberFormat="1" applyFont="1" applyFill="1" applyBorder="1" applyAlignment="1">
      <alignment horizontal="center" vertical="center" wrapText="1"/>
    </xf>
    <xf numFmtId="169" fontId="20" fillId="2" borderId="2" xfId="0" applyNumberFormat="1" applyFont="1" applyFill="1" applyBorder="1" applyAlignment="1">
      <alignment horizontal="right" vertical="center"/>
    </xf>
    <xf numFmtId="169" fontId="20" fillId="2" borderId="2" xfId="0" applyNumberFormat="1" applyFont="1" applyFill="1" applyBorder="1" applyAlignment="1">
      <alignment vertical="center" wrapText="1"/>
    </xf>
    <xf numFmtId="169" fontId="20" fillId="2" borderId="2" xfId="10" applyNumberFormat="1" applyFont="1" applyFill="1" applyBorder="1" applyAlignment="1">
      <alignment vertical="center" wrapText="1"/>
    </xf>
    <xf numFmtId="0" fontId="20" fillId="2" borderId="2" xfId="10" applyFont="1" applyFill="1" applyBorder="1" applyAlignment="1">
      <alignment vertical="center" wrapText="1"/>
    </xf>
    <xf numFmtId="169" fontId="20" fillId="2" borderId="2" xfId="28" applyNumberFormat="1" applyFont="1" applyFill="1" applyBorder="1" applyAlignment="1">
      <alignment vertical="center" wrapText="1"/>
    </xf>
    <xf numFmtId="4" fontId="20" fillId="2" borderId="2" xfId="29" applyNumberFormat="1" applyFont="1" applyFill="1" applyBorder="1" applyAlignment="1">
      <alignment horizontal="left" vertical="center" wrapText="1"/>
    </xf>
    <xf numFmtId="169" fontId="20" fillId="2" borderId="2" xfId="29" applyNumberFormat="1" applyFont="1" applyFill="1" applyBorder="1" applyAlignment="1">
      <alignment vertical="center" wrapText="1"/>
    </xf>
    <xf numFmtId="4" fontId="20" fillId="2" borderId="2" xfId="30" applyNumberFormat="1" applyFont="1" applyFill="1" applyBorder="1" applyAlignment="1">
      <alignment horizontal="left" vertical="center" wrapText="1"/>
    </xf>
    <xf numFmtId="169" fontId="20" fillId="2" borderId="2" xfId="30" applyNumberFormat="1" applyFont="1" applyFill="1" applyBorder="1" applyAlignment="1">
      <alignment vertical="center" wrapText="1"/>
    </xf>
    <xf numFmtId="4" fontId="20" fillId="2" borderId="2" xfId="31" applyNumberFormat="1" applyFont="1" applyFill="1" applyBorder="1" applyAlignment="1">
      <alignment horizontal="left" vertical="center" wrapText="1"/>
    </xf>
    <xf numFmtId="4" fontId="20" fillId="2" borderId="2" xfId="32" applyNumberFormat="1" applyFont="1" applyFill="1" applyBorder="1" applyAlignment="1">
      <alignment horizontal="left" vertical="center" wrapText="1"/>
    </xf>
    <xf numFmtId="169" fontId="20" fillId="2" borderId="2" xfId="33" applyNumberFormat="1" applyFont="1" applyFill="1" applyBorder="1" applyAlignment="1">
      <alignment vertical="center" wrapText="1"/>
    </xf>
    <xf numFmtId="169" fontId="20" fillId="2" borderId="2" xfId="32" applyNumberFormat="1" applyFont="1" applyFill="1" applyBorder="1" applyAlignment="1">
      <alignment vertical="center" wrapText="1"/>
    </xf>
    <xf numFmtId="0" fontId="20" fillId="0" borderId="2" xfId="0" applyFont="1" applyFill="1" applyBorder="1" applyAlignment="1">
      <alignment vertical="center"/>
    </xf>
    <xf numFmtId="3" fontId="20" fillId="2" borderId="2" xfId="0" applyNumberFormat="1" applyFont="1" applyFill="1" applyBorder="1" applyAlignment="1">
      <alignment horizontal="center" vertical="center" wrapText="1"/>
    </xf>
    <xf numFmtId="0" fontId="20" fillId="2" borderId="2" xfId="4" applyNumberFormat="1" applyFont="1" applyFill="1" applyBorder="1" applyAlignment="1">
      <alignment horizontal="left" vertical="center" wrapText="1"/>
    </xf>
    <xf numFmtId="3" fontId="20" fillId="2" borderId="2" xfId="26" applyNumberFormat="1" applyFont="1" applyFill="1" applyBorder="1" applyAlignment="1">
      <alignment horizontal="center" vertical="center" wrapText="1"/>
    </xf>
    <xf numFmtId="0" fontId="20" fillId="2" borderId="2" xfId="26" applyNumberFormat="1" applyFont="1" applyFill="1" applyBorder="1" applyAlignment="1">
      <alignment horizontal="left" vertical="center" wrapText="1"/>
    </xf>
    <xf numFmtId="169" fontId="20" fillId="2" borderId="2" xfId="26" applyNumberFormat="1" applyFont="1" applyFill="1" applyBorder="1" applyAlignment="1">
      <alignment vertical="center" wrapText="1"/>
    </xf>
    <xf numFmtId="3" fontId="20" fillId="2" borderId="2" xfId="4" applyNumberFormat="1" applyFont="1" applyFill="1" applyBorder="1" applyAlignment="1">
      <alignment horizontal="center" vertical="center" wrapText="1"/>
    </xf>
    <xf numFmtId="3" fontId="20" fillId="2" borderId="2" xfId="4" quotePrefix="1" applyNumberFormat="1" applyFont="1" applyFill="1" applyBorder="1" applyAlignment="1">
      <alignment horizontal="center" vertical="center" wrapText="1"/>
    </xf>
    <xf numFmtId="0" fontId="20" fillId="2" borderId="2" xfId="0" applyNumberFormat="1" applyFont="1" applyFill="1" applyBorder="1" applyAlignment="1">
      <alignment horizontal="left" vertical="center" wrapText="1"/>
    </xf>
    <xf numFmtId="3" fontId="20" fillId="0" borderId="2" xfId="0" applyNumberFormat="1" applyFont="1" applyFill="1" applyBorder="1" applyAlignment="1">
      <alignment horizontal="center" vertical="center" wrapText="1"/>
    </xf>
    <xf numFmtId="0" fontId="20" fillId="0" borderId="2" xfId="0" applyNumberFormat="1" applyFont="1" applyFill="1" applyBorder="1" applyAlignment="1">
      <alignment horizontal="left" vertical="center" wrapText="1"/>
    </xf>
    <xf numFmtId="169" fontId="20" fillId="0" borderId="2" xfId="0" applyNumberFormat="1" applyFont="1" applyFill="1" applyBorder="1" applyAlignment="1">
      <alignment horizontal="right" vertical="center"/>
    </xf>
    <xf numFmtId="169" fontId="20" fillId="0" borderId="2" xfId="0" applyNumberFormat="1" applyFont="1" applyFill="1" applyBorder="1" applyAlignment="1">
      <alignment vertical="center" wrapText="1"/>
    </xf>
    <xf numFmtId="169" fontId="20" fillId="2" borderId="2" xfId="4" applyNumberFormat="1" applyFont="1" applyFill="1" applyBorder="1" applyAlignment="1">
      <alignment vertical="center" wrapText="1"/>
    </xf>
    <xf numFmtId="169" fontId="20" fillId="2" borderId="2" xfId="13" applyNumberFormat="1" applyFont="1" applyFill="1" applyBorder="1" applyAlignment="1">
      <alignment vertical="center" wrapText="1"/>
    </xf>
    <xf numFmtId="3" fontId="23" fillId="0" borderId="2" xfId="0" applyNumberFormat="1" applyFont="1" applyFill="1" applyBorder="1" applyAlignment="1">
      <alignment horizontal="center" vertical="center" wrapText="1"/>
    </xf>
    <xf numFmtId="3" fontId="20" fillId="0" borderId="2" xfId="4" applyNumberFormat="1" applyFont="1" applyFill="1" applyBorder="1" applyAlignment="1">
      <alignment horizontal="center" vertical="center" wrapText="1"/>
    </xf>
    <xf numFmtId="0" fontId="20" fillId="0" borderId="2" xfId="4" applyNumberFormat="1" applyFont="1" applyFill="1" applyBorder="1" applyAlignment="1">
      <alignment horizontal="left" vertical="center" wrapText="1"/>
    </xf>
    <xf numFmtId="169" fontId="20" fillId="0" borderId="2" xfId="34" applyNumberFormat="1" applyFont="1" applyFill="1" applyBorder="1" applyAlignment="1">
      <alignment vertical="center" wrapText="1"/>
    </xf>
    <xf numFmtId="0" fontId="23" fillId="0" borderId="0" xfId="0" applyFont="1" applyFill="1"/>
    <xf numFmtId="0" fontId="20" fillId="2" borderId="0" xfId="0" applyFont="1" applyFill="1"/>
    <xf numFmtId="3" fontId="20" fillId="2" borderId="0" xfId="0" applyNumberFormat="1" applyFont="1" applyFill="1" applyAlignment="1">
      <alignment horizontal="center" vertical="center"/>
    </xf>
    <xf numFmtId="0" fontId="20" fillId="2" borderId="0" xfId="0" applyNumberFormat="1" applyFont="1" applyFill="1" applyAlignment="1">
      <alignment horizontal="left" vertical="center" wrapText="1"/>
    </xf>
    <xf numFmtId="0" fontId="20" fillId="2" borderId="0" xfId="0" applyFont="1" applyFill="1" applyAlignment="1">
      <alignment horizontal="left"/>
    </xf>
    <xf numFmtId="3" fontId="20" fillId="0" borderId="0" xfId="0" applyNumberFormat="1" applyFont="1" applyFill="1" applyAlignment="1">
      <alignment horizontal="center" vertical="center"/>
    </xf>
    <xf numFmtId="0" fontId="20" fillId="0" borderId="0" xfId="0" applyNumberFormat="1" applyFont="1" applyFill="1" applyAlignment="1">
      <alignment horizontal="left" vertical="center" wrapText="1"/>
    </xf>
    <xf numFmtId="0" fontId="20" fillId="0" borderId="0" xfId="0" applyFont="1" applyFill="1" applyAlignment="1">
      <alignment horizontal="left"/>
    </xf>
    <xf numFmtId="0" fontId="5" fillId="0" borderId="2" xfId="3" applyFont="1" applyFill="1" applyBorder="1" applyAlignment="1">
      <alignment horizontal="center" vertical="center" wrapText="1"/>
    </xf>
    <xf numFmtId="0" fontId="7" fillId="0" borderId="0" xfId="3" applyFont="1" applyFill="1" applyBorder="1" applyAlignment="1">
      <alignment horizontal="left" vertical="center" wrapText="1"/>
    </xf>
    <xf numFmtId="0" fontId="7" fillId="0" borderId="0" xfId="3" applyFont="1" applyFill="1" applyBorder="1" applyAlignment="1">
      <alignment horizontal="right" vertical="center" wrapText="1"/>
    </xf>
    <xf numFmtId="0" fontId="5" fillId="0" borderId="2" xfId="0" applyFont="1" applyFill="1" applyBorder="1" applyAlignment="1">
      <alignment vertical="center" wrapText="1"/>
    </xf>
    <xf numFmtId="169" fontId="5"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169" fontId="8" fillId="0" borderId="2" xfId="3" applyNumberFormat="1" applyFont="1" applyFill="1" applyBorder="1" applyAlignment="1">
      <alignment horizontal="right" vertical="center" wrapText="1"/>
    </xf>
    <xf numFmtId="0" fontId="6" fillId="0" borderId="2" xfId="0" applyFont="1" applyFill="1" applyBorder="1" applyAlignment="1">
      <alignment horizontal="left" vertical="center" wrapText="1"/>
    </xf>
    <xf numFmtId="169" fontId="6" fillId="0" borderId="2" xfId="3" applyNumberFormat="1" applyFont="1" applyFill="1" applyBorder="1" applyAlignment="1">
      <alignment horizontal="right" vertical="center" wrapText="1"/>
    </xf>
    <xf numFmtId="169" fontId="6" fillId="0" borderId="2" xfId="0" applyNumberFormat="1" applyFont="1" applyFill="1" applyBorder="1" applyAlignment="1">
      <alignment vertical="center" wrapText="1"/>
    </xf>
    <xf numFmtId="0" fontId="6" fillId="0" borderId="2" xfId="0" applyFont="1" applyFill="1" applyBorder="1" applyAlignment="1">
      <alignment horizontal="right" vertical="center" wrapText="1"/>
    </xf>
    <xf numFmtId="0" fontId="8" fillId="0" borderId="4" xfId="0" applyFont="1" applyFill="1" applyBorder="1" applyAlignment="1">
      <alignment horizontal="left" vertical="center" wrapText="1"/>
    </xf>
    <xf numFmtId="0" fontId="7" fillId="0" borderId="2" xfId="3" applyFont="1" applyFill="1" applyBorder="1" applyAlignment="1">
      <alignment horizontal="right" vertical="center" wrapText="1"/>
    </xf>
    <xf numFmtId="169" fontId="7" fillId="0" borderId="2" xfId="3" applyNumberFormat="1" applyFont="1" applyFill="1" applyBorder="1" applyAlignment="1">
      <alignment horizontal="right" vertical="center" wrapText="1"/>
    </xf>
    <xf numFmtId="169" fontId="5" fillId="0" borderId="2" xfId="3" applyNumberFormat="1" applyFont="1" applyFill="1" applyBorder="1" applyAlignment="1">
      <alignment horizontal="right" vertical="center" wrapText="1"/>
    </xf>
    <xf numFmtId="0" fontId="5" fillId="0" borderId="2" xfId="3" applyFont="1" applyFill="1" applyBorder="1" applyAlignment="1">
      <alignment horizontal="right" vertical="center" wrapText="1"/>
    </xf>
    <xf numFmtId="0" fontId="8" fillId="0" borderId="2" xfId="0" applyFont="1" applyFill="1" applyBorder="1" applyAlignment="1">
      <alignment horizontal="center" vertical="center"/>
    </xf>
    <xf numFmtId="0" fontId="8" fillId="0" borderId="2" xfId="0" applyFont="1" applyFill="1" applyBorder="1" applyAlignment="1">
      <alignment vertical="center" wrapText="1"/>
    </xf>
    <xf numFmtId="0" fontId="8" fillId="0" borderId="2" xfId="0" applyFont="1" applyFill="1" applyBorder="1"/>
    <xf numFmtId="169" fontId="8" fillId="0" borderId="2"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6" fillId="0" borderId="2" xfId="0" applyFont="1" applyFill="1" applyBorder="1" applyAlignment="1">
      <alignment vertical="center" wrapText="1"/>
    </xf>
    <xf numFmtId="169" fontId="6" fillId="0" borderId="2" xfId="0" applyNumberFormat="1" applyFont="1" applyFill="1" applyBorder="1" applyAlignment="1">
      <alignment horizontal="right" vertical="center"/>
    </xf>
    <xf numFmtId="0" fontId="6" fillId="0" borderId="2" xfId="0" applyFont="1" applyFill="1" applyBorder="1" applyAlignment="1">
      <alignment horizontal="right"/>
    </xf>
    <xf numFmtId="0" fontId="6" fillId="0" borderId="2" xfId="0" applyFont="1" applyFill="1" applyBorder="1" applyAlignment="1">
      <alignment horizontal="right" vertical="center"/>
    </xf>
    <xf numFmtId="0" fontId="6" fillId="0" borderId="2" xfId="0" applyFont="1" applyFill="1" applyBorder="1" applyAlignment="1">
      <alignment horizontal="center"/>
    </xf>
    <xf numFmtId="169" fontId="8" fillId="0" borderId="2" xfId="3" applyNumberFormat="1" applyFont="1" applyFill="1" applyBorder="1" applyAlignment="1">
      <alignment horizontal="right" vertical="center"/>
    </xf>
    <xf numFmtId="0" fontId="8" fillId="0" borderId="2" xfId="3" applyFont="1" applyFill="1" applyBorder="1" applyAlignment="1">
      <alignment horizontal="right" vertical="center" wrapText="1"/>
    </xf>
    <xf numFmtId="0" fontId="6" fillId="0" borderId="2" xfId="3" applyFont="1" applyFill="1" applyBorder="1" applyAlignment="1">
      <alignment horizontal="right" vertical="center"/>
    </xf>
    <xf numFmtId="3" fontId="6" fillId="0" borderId="2" xfId="3" applyNumberFormat="1" applyFont="1" applyFill="1" applyBorder="1" applyAlignment="1">
      <alignment horizontal="right" vertical="center" wrapText="1"/>
    </xf>
    <xf numFmtId="0" fontId="8" fillId="0" borderId="2" xfId="0" applyFont="1" applyFill="1" applyBorder="1" applyAlignment="1">
      <alignment horizontal="right" vertical="center"/>
    </xf>
    <xf numFmtId="1" fontId="5" fillId="0" borderId="2" xfId="0" applyNumberFormat="1" applyFont="1" applyFill="1" applyBorder="1" applyAlignment="1">
      <alignment horizontal="center" vertical="center" wrapText="1"/>
    </xf>
    <xf numFmtId="1" fontId="5" fillId="0" borderId="2" xfId="0" applyNumberFormat="1" applyFont="1" applyFill="1" applyBorder="1" applyAlignment="1">
      <alignment horizontal="left" vertical="center"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right" vertical="center" wrapText="1"/>
    </xf>
    <xf numFmtId="3" fontId="6" fillId="0" borderId="2" xfId="0" applyNumberFormat="1" applyFont="1" applyFill="1" applyBorder="1" applyAlignment="1">
      <alignment horizontal="right" vertical="center"/>
    </xf>
    <xf numFmtId="1"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3" fontId="5" fillId="0" borderId="2" xfId="0" applyNumberFormat="1" applyFont="1" applyFill="1" applyBorder="1" applyAlignment="1">
      <alignment horizontal="right" vertical="center"/>
    </xf>
    <xf numFmtId="169" fontId="5" fillId="0" borderId="2" xfId="0" applyNumberFormat="1" applyFont="1" applyFill="1" applyBorder="1" applyAlignment="1">
      <alignment horizontal="right" vertical="center"/>
    </xf>
    <xf numFmtId="0" fontId="5" fillId="0" borderId="2" xfId="0" applyFont="1" applyFill="1" applyBorder="1" applyAlignment="1">
      <alignment horizontal="center"/>
    </xf>
    <xf numFmtId="0" fontId="6" fillId="0" borderId="2" xfId="0" applyFont="1" applyFill="1" applyBorder="1" applyAlignment="1">
      <alignment vertical="center"/>
    </xf>
    <xf numFmtId="3" fontId="6" fillId="0" borderId="2" xfId="0" applyNumberFormat="1" applyFont="1" applyFill="1" applyBorder="1" applyAlignment="1">
      <alignment horizontal="center" vertical="center"/>
    </xf>
    <xf numFmtId="169" fontId="6" fillId="0" borderId="2" xfId="0" applyNumberFormat="1" applyFont="1" applyFill="1" applyBorder="1" applyAlignment="1">
      <alignment horizontal="center" vertical="center"/>
    </xf>
    <xf numFmtId="0" fontId="5" fillId="0" borderId="2" xfId="0" applyFont="1" applyFill="1" applyBorder="1"/>
    <xf numFmtId="0" fontId="6" fillId="0" borderId="2" xfId="0" applyFont="1" applyFill="1" applyBorder="1" applyAlignment="1">
      <alignment horizontal="justify" vertical="center" wrapText="1"/>
    </xf>
    <xf numFmtId="169" fontId="6" fillId="0" borderId="2" xfId="0" applyNumberFormat="1" applyFont="1" applyFill="1" applyBorder="1" applyAlignment="1">
      <alignment horizontal="right"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xf>
    <xf numFmtId="0" fontId="7" fillId="0" borderId="2" xfId="0" applyFont="1" applyFill="1" applyBorder="1"/>
    <xf numFmtId="3" fontId="7" fillId="0" borderId="2" xfId="0" applyNumberFormat="1" applyFont="1" applyFill="1" applyBorder="1" applyAlignment="1">
      <alignment horizontal="right" vertical="center"/>
    </xf>
    <xf numFmtId="169" fontId="7" fillId="0" borderId="2" xfId="0" applyNumberFormat="1" applyFont="1" applyFill="1" applyBorder="1" applyAlignment="1">
      <alignment horizontal="right" vertical="center" wrapText="1"/>
    </xf>
    <xf numFmtId="3" fontId="5" fillId="0" borderId="2" xfId="0" applyNumberFormat="1" applyFont="1" applyFill="1" applyBorder="1" applyAlignment="1">
      <alignment vertical="center" wrapText="1"/>
    </xf>
    <xf numFmtId="0" fontId="6" fillId="0" borderId="2" xfId="0" applyFont="1" applyFill="1" applyBorder="1"/>
    <xf numFmtId="0" fontId="6" fillId="0" borderId="2" xfId="0" applyFont="1" applyFill="1" applyBorder="1" applyAlignment="1">
      <alignment horizontal="left" wrapText="1"/>
    </xf>
    <xf numFmtId="4" fontId="6" fillId="2" borderId="2" xfId="3" applyNumberFormat="1" applyFont="1" applyFill="1" applyBorder="1" applyAlignment="1">
      <alignment horizontal="center" vertical="center" wrapText="1"/>
    </xf>
    <xf numFmtId="174" fontId="6" fillId="0" borderId="2" xfId="3" applyNumberFormat="1" applyFont="1" applyFill="1" applyBorder="1" applyAlignment="1">
      <alignment horizontal="center" vertical="center" wrapText="1"/>
    </xf>
    <xf numFmtId="0" fontId="23" fillId="2" borderId="2" xfId="4" applyNumberFormat="1" applyFont="1" applyFill="1" applyBorder="1" applyAlignment="1">
      <alignment horizontal="left" vertical="center" wrapText="1"/>
    </xf>
    <xf numFmtId="169" fontId="20" fillId="2" borderId="2" xfId="2" applyNumberFormat="1" applyFont="1" applyFill="1" applyBorder="1" applyAlignment="1">
      <alignment vertical="center" wrapText="1"/>
    </xf>
    <xf numFmtId="175" fontId="8" fillId="0" borderId="2" xfId="3" applyNumberFormat="1" applyFont="1" applyFill="1" applyBorder="1" applyAlignment="1">
      <alignment horizontal="center" vertical="center" wrapText="1"/>
    </xf>
    <xf numFmtId="175" fontId="5" fillId="0" borderId="2" xfId="3" applyNumberFormat="1" applyFont="1" applyFill="1" applyBorder="1" applyAlignment="1">
      <alignment horizontal="center" vertical="center" wrapText="1"/>
    </xf>
    <xf numFmtId="175" fontId="7" fillId="0" borderId="0" xfId="3" applyNumberFormat="1" applyFont="1" applyFill="1" applyBorder="1" applyAlignment="1">
      <alignment horizontal="right" vertical="center" wrapText="1"/>
    </xf>
    <xf numFmtId="175" fontId="5" fillId="0" borderId="6" xfId="3" applyNumberFormat="1" applyFont="1" applyFill="1" applyBorder="1" applyAlignment="1">
      <alignment horizontal="center" vertical="center" wrapText="1"/>
    </xf>
    <xf numFmtId="175" fontId="5" fillId="0" borderId="2" xfId="0" applyNumberFormat="1" applyFont="1" applyFill="1" applyBorder="1" applyAlignment="1">
      <alignment vertical="center" wrapText="1"/>
    </xf>
    <xf numFmtId="175" fontId="8" fillId="0" borderId="2" xfId="3" applyNumberFormat="1" applyFont="1" applyFill="1" applyBorder="1" applyAlignment="1">
      <alignment horizontal="right" vertical="center" wrapText="1"/>
    </xf>
    <xf numFmtId="175" fontId="6" fillId="0" borderId="2" xfId="0" applyNumberFormat="1" applyFont="1" applyFill="1" applyBorder="1" applyAlignment="1">
      <alignment vertical="center" wrapText="1"/>
    </xf>
    <xf numFmtId="175" fontId="6" fillId="0" borderId="2" xfId="3" applyNumberFormat="1" applyFont="1" applyFill="1" applyBorder="1" applyAlignment="1">
      <alignment horizontal="right" vertical="center" wrapText="1"/>
    </xf>
    <xf numFmtId="175" fontId="5" fillId="0" borderId="2" xfId="3" applyNumberFormat="1" applyFont="1" applyFill="1" applyBorder="1" applyAlignment="1">
      <alignment horizontal="right" vertical="center" wrapText="1"/>
    </xf>
    <xf numFmtId="175" fontId="6" fillId="0" borderId="2" xfId="3" applyNumberFormat="1" applyFont="1" applyFill="1" applyBorder="1" applyAlignment="1">
      <alignment horizontal="center" vertical="center" wrapText="1"/>
    </xf>
    <xf numFmtId="175" fontId="5" fillId="0" borderId="2" xfId="0" applyNumberFormat="1" applyFont="1" applyFill="1" applyBorder="1" applyAlignment="1">
      <alignment horizontal="center" vertical="center" wrapText="1"/>
    </xf>
    <xf numFmtId="175" fontId="8" fillId="0" borderId="2" xfId="0" applyNumberFormat="1" applyFont="1" applyFill="1" applyBorder="1" applyAlignment="1">
      <alignment horizontal="center" vertical="center" wrapText="1"/>
    </xf>
    <xf numFmtId="175" fontId="6" fillId="2" borderId="2" xfId="3" applyNumberFormat="1" applyFont="1" applyFill="1" applyBorder="1" applyAlignment="1">
      <alignment horizontal="center" vertical="center" wrapText="1"/>
    </xf>
    <xf numFmtId="175" fontId="31" fillId="3" borderId="2" xfId="3" applyNumberFormat="1" applyFont="1" applyFill="1" applyBorder="1" applyAlignment="1">
      <alignment horizontal="center" vertical="center" wrapText="1"/>
    </xf>
    <xf numFmtId="175" fontId="8" fillId="2" borderId="2" xfId="3" applyNumberFormat="1" applyFont="1" applyFill="1" applyBorder="1" applyAlignment="1">
      <alignment horizontal="center" vertical="center" wrapText="1"/>
    </xf>
    <xf numFmtId="175" fontId="31" fillId="3" borderId="2" xfId="0" applyNumberFormat="1" applyFont="1" applyFill="1" applyBorder="1" applyAlignment="1">
      <alignment horizontal="center" vertical="center" wrapText="1"/>
    </xf>
    <xf numFmtId="175" fontId="8" fillId="0" borderId="2" xfId="0" applyNumberFormat="1" applyFont="1" applyFill="1" applyBorder="1" applyAlignment="1">
      <alignment horizontal="right" vertical="center"/>
    </xf>
    <xf numFmtId="175" fontId="6" fillId="0" borderId="2" xfId="0" applyNumberFormat="1" applyFont="1" applyFill="1" applyBorder="1" applyAlignment="1">
      <alignment horizontal="right" vertical="center"/>
    </xf>
    <xf numFmtId="175" fontId="8" fillId="0" borderId="2" xfId="3" applyNumberFormat="1" applyFont="1" applyFill="1" applyBorder="1" applyAlignment="1">
      <alignment horizontal="right" vertical="center"/>
    </xf>
    <xf numFmtId="175" fontId="5" fillId="0" borderId="2" xfId="0" applyNumberFormat="1" applyFont="1" applyFill="1" applyBorder="1" applyAlignment="1">
      <alignment horizontal="right" vertical="center"/>
    </xf>
    <xf numFmtId="175" fontId="6" fillId="0" borderId="2" xfId="0" applyNumberFormat="1" applyFont="1" applyFill="1" applyBorder="1" applyAlignment="1">
      <alignment horizontal="center" vertical="center"/>
    </xf>
    <xf numFmtId="175" fontId="6" fillId="0" borderId="2" xfId="0" applyNumberFormat="1" applyFont="1" applyFill="1" applyBorder="1" applyAlignment="1">
      <alignment horizontal="right" vertical="center" wrapText="1"/>
    </xf>
    <xf numFmtId="175" fontId="7" fillId="0" borderId="2" xfId="0" applyNumberFormat="1" applyFont="1" applyFill="1" applyBorder="1" applyAlignment="1">
      <alignment horizontal="right" vertical="center" wrapText="1"/>
    </xf>
    <xf numFmtId="175" fontId="6" fillId="0" borderId="0" xfId="0" applyNumberFormat="1" applyFont="1" applyFill="1" applyAlignment="1">
      <alignment horizontal="right"/>
    </xf>
    <xf numFmtId="0" fontId="5" fillId="0" borderId="2" xfId="3" applyFont="1" applyFill="1" applyBorder="1" applyAlignment="1">
      <alignment horizontal="center" vertical="center" wrapText="1"/>
    </xf>
    <xf numFmtId="0" fontId="5" fillId="0" borderId="2" xfId="3" applyFont="1" applyFill="1" applyBorder="1" applyAlignment="1">
      <alignment horizontal="center" vertical="center" wrapText="1"/>
    </xf>
    <xf numFmtId="169" fontId="20" fillId="3" borderId="2" xfId="33" applyNumberFormat="1" applyFont="1" applyFill="1" applyBorder="1" applyAlignment="1">
      <alignment vertical="center" wrapText="1"/>
    </xf>
    <xf numFmtId="169" fontId="34" fillId="0" borderId="0" xfId="0" applyNumberFormat="1" applyFont="1" applyFill="1" applyBorder="1" applyAlignment="1">
      <alignment horizontal="left" vertical="center" wrapText="1"/>
    </xf>
    <xf numFmtId="169" fontId="26" fillId="0" borderId="2" xfId="0" applyNumberFormat="1" applyFont="1" applyFill="1" applyBorder="1" applyAlignment="1">
      <alignment horizontal="right" vertical="center"/>
    </xf>
    <xf numFmtId="4" fontId="23" fillId="0" borderId="2" xfId="0" applyNumberFormat="1" applyFont="1" applyFill="1" applyBorder="1" applyAlignment="1">
      <alignment horizontal="right" vertical="center"/>
    </xf>
    <xf numFmtId="4" fontId="26" fillId="0" borderId="2" xfId="0" applyNumberFormat="1" applyFont="1" applyFill="1" applyBorder="1" applyAlignment="1">
      <alignment horizontal="right" vertical="center"/>
    </xf>
    <xf numFmtId="4" fontId="23" fillId="2" borderId="2" xfId="0" applyNumberFormat="1" applyFont="1" applyFill="1" applyBorder="1" applyAlignment="1">
      <alignment horizontal="right" vertical="center"/>
    </xf>
    <xf numFmtId="4" fontId="20" fillId="2" borderId="2" xfId="0" applyNumberFormat="1" applyFont="1" applyFill="1" applyBorder="1" applyAlignment="1">
      <alignment vertical="center"/>
    </xf>
    <xf numFmtId="4" fontId="20" fillId="2" borderId="2" xfId="10" applyNumberFormat="1" applyFont="1" applyFill="1" applyBorder="1" applyAlignment="1">
      <alignment vertical="center" wrapText="1"/>
    </xf>
    <xf numFmtId="4" fontId="20" fillId="2" borderId="2" xfId="0" applyNumberFormat="1" applyFont="1" applyFill="1" applyBorder="1" applyAlignment="1">
      <alignment vertical="center" wrapText="1"/>
    </xf>
    <xf numFmtId="4" fontId="20" fillId="2" borderId="2" xfId="26" applyNumberFormat="1" applyFont="1" applyFill="1" applyBorder="1" applyAlignment="1">
      <alignment vertical="center" wrapText="1"/>
    </xf>
    <xf numFmtId="4" fontId="20" fillId="0" borderId="2" xfId="0" applyNumberFormat="1" applyFont="1" applyFill="1" applyBorder="1" applyAlignment="1">
      <alignment vertical="center" wrapText="1"/>
    </xf>
    <xf numFmtId="4" fontId="20" fillId="2" borderId="2" xfId="13" applyNumberFormat="1" applyFont="1" applyFill="1" applyBorder="1" applyAlignment="1">
      <alignment vertical="center" wrapText="1"/>
    </xf>
    <xf numFmtId="4" fontId="20" fillId="2" borderId="2" xfId="4" applyNumberFormat="1" applyFont="1" applyFill="1" applyBorder="1" applyAlignment="1">
      <alignment vertical="center" wrapText="1"/>
    </xf>
    <xf numFmtId="4" fontId="20" fillId="0" borderId="2" xfId="34" applyNumberFormat="1" applyFont="1" applyFill="1" applyBorder="1" applyAlignment="1">
      <alignment vertical="center" wrapText="1"/>
    </xf>
    <xf numFmtId="4" fontId="20" fillId="2" borderId="2" xfId="34" applyNumberFormat="1" applyFont="1" applyFill="1" applyBorder="1" applyAlignment="1">
      <alignment vertical="center" wrapText="1"/>
    </xf>
    <xf numFmtId="4" fontId="26" fillId="2" borderId="2" xfId="0" applyNumberFormat="1" applyFont="1" applyFill="1" applyBorder="1" applyAlignment="1">
      <alignment horizontal="right" vertical="center"/>
    </xf>
    <xf numFmtId="4" fontId="20" fillId="2" borderId="2" xfId="0" applyNumberFormat="1" applyFont="1" applyFill="1" applyBorder="1" applyAlignment="1">
      <alignment horizontal="right" vertical="center"/>
    </xf>
    <xf numFmtId="4" fontId="20" fillId="0" borderId="2" xfId="0" applyNumberFormat="1" applyFont="1" applyFill="1" applyBorder="1" applyAlignment="1">
      <alignment horizontal="right" vertical="center"/>
    </xf>
    <xf numFmtId="169" fontId="34" fillId="0" borderId="0" xfId="0" applyNumberFormat="1" applyFont="1" applyFill="1" applyBorder="1" applyAlignment="1">
      <alignment horizontal="center" vertical="center" wrapText="1"/>
    </xf>
    <xf numFmtId="4" fontId="20" fillId="3" borderId="2" xfId="0" applyNumberFormat="1" applyFont="1" applyFill="1" applyBorder="1" applyAlignment="1">
      <alignment vertical="center" wrapText="1"/>
    </xf>
    <xf numFmtId="169" fontId="20" fillId="3" borderId="2" xfId="10" applyNumberFormat="1" applyFont="1" applyFill="1" applyBorder="1" applyAlignment="1">
      <alignment vertical="center" wrapText="1"/>
    </xf>
    <xf numFmtId="170" fontId="5" fillId="0" borderId="2" xfId="1" applyNumberFormat="1" applyFont="1" applyFill="1" applyBorder="1" applyAlignment="1">
      <alignment horizontal="center" vertical="center" wrapText="1"/>
    </xf>
    <xf numFmtId="170" fontId="6" fillId="0" borderId="2" xfId="1" applyNumberFormat="1" applyFont="1" applyFill="1" applyBorder="1" applyAlignment="1">
      <alignment horizontal="center" vertical="center"/>
    </xf>
    <xf numFmtId="170" fontId="8" fillId="0" borderId="2" xfId="1" applyNumberFormat="1" applyFont="1" applyFill="1" applyBorder="1" applyAlignment="1">
      <alignment horizontal="center" vertical="center" wrapText="1"/>
    </xf>
    <xf numFmtId="170" fontId="7" fillId="0" borderId="2" xfId="1" applyNumberFormat="1" applyFont="1" applyFill="1" applyBorder="1" applyAlignment="1">
      <alignment horizontal="center" vertical="center"/>
    </xf>
    <xf numFmtId="43" fontId="5" fillId="0" borderId="2" xfId="1" applyFont="1" applyFill="1" applyBorder="1" applyAlignment="1">
      <alignment horizontal="right" vertical="center" wrapText="1"/>
    </xf>
    <xf numFmtId="43" fontId="8" fillId="0" borderId="2" xfId="1" applyFont="1" applyFill="1" applyBorder="1" applyAlignment="1">
      <alignment horizontal="center"/>
    </xf>
    <xf numFmtId="0" fontId="6" fillId="2" borderId="2" xfId="3" applyFont="1" applyFill="1" applyBorder="1" applyAlignment="1">
      <alignment horizontal="left" vertical="center" wrapText="1"/>
    </xf>
    <xf numFmtId="0" fontId="8" fillId="0" borderId="2" xfId="3" applyFont="1" applyFill="1" applyBorder="1" applyAlignment="1">
      <alignment horizontal="left" vertical="center" wrapText="1"/>
    </xf>
    <xf numFmtId="0" fontId="31" fillId="3" borderId="2" xfId="3" applyFont="1" applyFill="1" applyBorder="1" applyAlignment="1">
      <alignment horizontal="left" vertical="center" wrapText="1"/>
    </xf>
    <xf numFmtId="0" fontId="6" fillId="0" borderId="2" xfId="3" applyFont="1" applyFill="1" applyBorder="1" applyAlignment="1">
      <alignment horizontal="left" vertical="center" wrapText="1"/>
    </xf>
    <xf numFmtId="0" fontId="6" fillId="0" borderId="2" xfId="5" applyFont="1" applyFill="1" applyBorder="1" applyAlignment="1">
      <alignment horizontal="left" vertical="center" wrapText="1"/>
    </xf>
    <xf numFmtId="0" fontId="6" fillId="2" borderId="2" xfId="12" applyNumberFormat="1" applyFont="1" applyFill="1" applyBorder="1" applyAlignment="1" applyProtection="1">
      <alignment horizontal="left" vertical="center" wrapText="1"/>
      <protection locked="0"/>
    </xf>
    <xf numFmtId="0" fontId="6" fillId="2" borderId="2" xfId="13" applyFont="1" applyFill="1" applyBorder="1" applyAlignment="1">
      <alignment horizontal="left" vertical="center" wrapText="1"/>
    </xf>
    <xf numFmtId="0" fontId="31" fillId="3" borderId="2" xfId="12" applyNumberFormat="1" applyFont="1" applyFill="1" applyBorder="1" applyAlignment="1" applyProtection="1">
      <alignment horizontal="left" vertical="center" wrapText="1"/>
      <protection locked="0"/>
    </xf>
    <xf numFmtId="0" fontId="8" fillId="0" borderId="2" xfId="12" applyNumberFormat="1" applyFont="1" applyFill="1" applyBorder="1" applyAlignment="1" applyProtection="1">
      <alignment horizontal="left" vertical="center" wrapText="1"/>
      <protection locked="0"/>
    </xf>
    <xf numFmtId="0" fontId="8" fillId="2" borderId="2" xfId="3" applyFont="1" applyFill="1" applyBorder="1" applyAlignment="1">
      <alignment horizontal="left" vertical="center" wrapText="1"/>
    </xf>
    <xf numFmtId="3" fontId="31" fillId="3" borderId="2" xfId="4" applyNumberFormat="1" applyFont="1" applyFill="1" applyBorder="1" applyAlignment="1">
      <alignment horizontal="left" vertical="center" wrapText="1"/>
    </xf>
    <xf numFmtId="0" fontId="8" fillId="0" borderId="2" xfId="15" applyFont="1" applyFill="1" applyBorder="1" applyAlignment="1">
      <alignment horizontal="left" vertical="center" wrapText="1"/>
    </xf>
    <xf numFmtId="0" fontId="6" fillId="0" borderId="2" xfId="15" applyFont="1" applyFill="1" applyBorder="1" applyAlignment="1">
      <alignment horizontal="left" vertical="center" wrapText="1"/>
    </xf>
    <xf numFmtId="0" fontId="6" fillId="2" borderId="2" xfId="16" applyFont="1" applyFill="1" applyBorder="1" applyAlignment="1">
      <alignment horizontal="left" vertical="center" wrapText="1"/>
    </xf>
    <xf numFmtId="0" fontId="31" fillId="3" borderId="2" xfId="16" applyFont="1" applyFill="1" applyBorder="1" applyAlignment="1">
      <alignment horizontal="left" vertical="center" wrapText="1"/>
    </xf>
    <xf numFmtId="0" fontId="8" fillId="0" borderId="2" xfId="16" applyFont="1" applyFill="1" applyBorder="1" applyAlignment="1">
      <alignment horizontal="left" vertical="center" wrapText="1"/>
    </xf>
    <xf numFmtId="0" fontId="6" fillId="0" borderId="2" xfId="16" applyFont="1" applyFill="1" applyBorder="1" applyAlignment="1">
      <alignment horizontal="left" vertical="center" wrapText="1"/>
    </xf>
    <xf numFmtId="168" fontId="6" fillId="0" borderId="2" xfId="3" applyNumberFormat="1" applyFont="1" applyFill="1" applyBorder="1" applyAlignment="1">
      <alignment horizontal="left" vertical="center" wrapText="1"/>
    </xf>
    <xf numFmtId="0" fontId="8" fillId="0" borderId="2" xfId="3" applyNumberFormat="1" applyFont="1" applyFill="1" applyBorder="1" applyAlignment="1">
      <alignment horizontal="left" vertical="center" wrapText="1"/>
    </xf>
    <xf numFmtId="0" fontId="6" fillId="0" borderId="2" xfId="3" applyNumberFormat="1" applyFont="1" applyFill="1" applyBorder="1" applyAlignment="1">
      <alignment horizontal="left" vertical="center" wrapText="1"/>
    </xf>
    <xf numFmtId="0" fontId="6" fillId="3" borderId="2" xfId="3" applyFont="1" applyFill="1" applyBorder="1" applyAlignment="1">
      <alignment horizontal="left" vertical="center" wrapText="1"/>
    </xf>
    <xf numFmtId="170" fontId="35" fillId="0" borderId="2" xfId="1" applyNumberFormat="1" applyFont="1" applyFill="1" applyBorder="1" applyAlignment="1">
      <alignment horizontal="center" vertical="center" wrapText="1"/>
    </xf>
    <xf numFmtId="170" fontId="36" fillId="0" borderId="2" xfId="1" applyNumberFormat="1" applyFont="1" applyFill="1" applyBorder="1" applyAlignment="1">
      <alignment horizontal="center" vertical="center" wrapText="1"/>
    </xf>
    <xf numFmtId="169" fontId="36" fillId="0" borderId="2" xfId="3" applyNumberFormat="1" applyFont="1" applyFill="1" applyBorder="1" applyAlignment="1">
      <alignment horizontal="center" vertical="center" wrapText="1"/>
    </xf>
    <xf numFmtId="175" fontId="36" fillId="0" borderId="2" xfId="3" applyNumberFormat="1" applyFont="1" applyFill="1" applyBorder="1" applyAlignment="1">
      <alignment horizontal="center" vertical="center" wrapText="1"/>
    </xf>
    <xf numFmtId="0" fontId="37" fillId="0" borderId="2" xfId="3" applyFont="1" applyFill="1" applyBorder="1" applyAlignment="1">
      <alignment horizontal="center" vertical="center"/>
    </xf>
    <xf numFmtId="0" fontId="36" fillId="0" borderId="2" xfId="3" applyFont="1" applyFill="1" applyBorder="1" applyAlignment="1">
      <alignment horizontal="center" vertical="center"/>
    </xf>
    <xf numFmtId="3" fontId="6" fillId="0" borderId="2" xfId="4" applyNumberFormat="1" applyFont="1" applyFill="1" applyBorder="1" applyAlignment="1">
      <alignment horizontal="left" vertical="center" wrapText="1"/>
    </xf>
    <xf numFmtId="175" fontId="6" fillId="2" borderId="2" xfId="3" applyNumberFormat="1" applyFont="1" applyFill="1" applyBorder="1" applyAlignment="1">
      <alignment horizontal="center" vertical="center"/>
    </xf>
    <xf numFmtId="175" fontId="6" fillId="0" borderId="2" xfId="3" applyNumberFormat="1" applyFont="1" applyFill="1" applyBorder="1" applyAlignment="1">
      <alignment horizontal="center" vertical="center"/>
    </xf>
    <xf numFmtId="169" fontId="36" fillId="2" borderId="2" xfId="3" applyNumberFormat="1" applyFont="1" applyFill="1" applyBorder="1" applyAlignment="1">
      <alignment horizontal="center" vertical="center" wrapText="1"/>
    </xf>
    <xf numFmtId="0" fontId="6" fillId="0" borderId="2" xfId="12" applyNumberFormat="1" applyFont="1" applyFill="1" applyBorder="1" applyAlignment="1" applyProtection="1">
      <alignment horizontal="left" vertical="center" wrapText="1"/>
      <protection locked="0"/>
    </xf>
    <xf numFmtId="171" fontId="6" fillId="0" borderId="2" xfId="1" applyNumberFormat="1" applyFont="1" applyFill="1" applyBorder="1" applyAlignment="1">
      <alignment horizontal="center" vertical="center" wrapText="1"/>
    </xf>
    <xf numFmtId="171" fontId="6" fillId="0" borderId="2" xfId="1" applyNumberFormat="1" applyFont="1" applyFill="1" applyBorder="1" applyAlignment="1">
      <alignment horizontal="center" vertical="center"/>
    </xf>
    <xf numFmtId="0" fontId="31" fillId="0" borderId="2" xfId="16" applyFont="1" applyFill="1" applyBorder="1" applyAlignment="1">
      <alignment horizontal="left" vertical="center" wrapText="1"/>
    </xf>
    <xf numFmtId="175" fontId="36" fillId="2" borderId="2" xfId="3" applyNumberFormat="1" applyFont="1" applyFill="1" applyBorder="1" applyAlignment="1">
      <alignment horizontal="center" vertical="center" wrapText="1"/>
    </xf>
    <xf numFmtId="171" fontId="6" fillId="0" borderId="0" xfId="1" applyNumberFormat="1" applyFont="1" applyFill="1"/>
    <xf numFmtId="171" fontId="5" fillId="0" borderId="0" xfId="1" applyNumberFormat="1" applyFont="1" applyFill="1"/>
    <xf numFmtId="171" fontId="5" fillId="0" borderId="0" xfId="1" applyNumberFormat="1" applyFont="1" applyFill="1" applyBorder="1" applyAlignment="1">
      <alignment horizontal="left" vertical="top"/>
    </xf>
    <xf numFmtId="171" fontId="7" fillId="0" borderId="0" xfId="1" applyNumberFormat="1" applyFont="1" applyFill="1"/>
    <xf numFmtId="171" fontId="6" fillId="2" borderId="0" xfId="1" applyNumberFormat="1" applyFont="1" applyFill="1"/>
    <xf numFmtId="171" fontId="31" fillId="2" borderId="0" xfId="1" applyNumberFormat="1" applyFont="1" applyFill="1"/>
    <xf numFmtId="171" fontId="8" fillId="0" borderId="0" xfId="1" applyNumberFormat="1" applyFont="1" applyFill="1"/>
    <xf numFmtId="171" fontId="7" fillId="2" borderId="0" xfId="1" applyNumberFormat="1" applyFont="1" applyFill="1"/>
    <xf numFmtId="171" fontId="31" fillId="2" borderId="0" xfId="1" applyNumberFormat="1" applyFont="1" applyFill="1" applyAlignment="1">
      <alignment horizontal="center" vertical="center" wrapText="1"/>
    </xf>
    <xf numFmtId="0" fontId="31" fillId="0" borderId="2" xfId="3" applyFont="1" applyFill="1" applyBorder="1" applyAlignment="1">
      <alignment horizontal="center" vertical="center"/>
    </xf>
    <xf numFmtId="0" fontId="0" fillId="0" borderId="0" xfId="0" applyAlignment="1">
      <alignment wrapText="1"/>
    </xf>
    <xf numFmtId="0" fontId="31" fillId="0" borderId="2" xfId="3" applyFont="1" applyFill="1" applyBorder="1" applyAlignment="1">
      <alignment horizontal="center" vertical="center" wrapText="1"/>
    </xf>
    <xf numFmtId="0" fontId="31" fillId="0" borderId="2" xfId="3" applyFont="1" applyFill="1" applyBorder="1" applyAlignment="1">
      <alignment horizontal="left" vertical="center" wrapText="1"/>
    </xf>
    <xf numFmtId="0" fontId="31" fillId="0" borderId="2" xfId="15" applyFont="1" applyFill="1" applyBorder="1" applyAlignment="1">
      <alignment horizontal="center" vertical="center" wrapText="1"/>
    </xf>
    <xf numFmtId="0" fontId="5" fillId="0" borderId="2" xfId="3" applyFont="1" applyFill="1" applyBorder="1" applyAlignment="1">
      <alignment horizontal="center" vertical="center" wrapText="1"/>
    </xf>
    <xf numFmtId="43" fontId="35" fillId="0" borderId="2" xfId="1" applyNumberFormat="1" applyFont="1" applyFill="1" applyBorder="1" applyAlignment="1">
      <alignment horizontal="center" vertical="center" wrapText="1"/>
    </xf>
    <xf numFmtId="176" fontId="36" fillId="0" borderId="2" xfId="1" applyNumberFormat="1" applyFont="1" applyFill="1" applyBorder="1" applyAlignment="1">
      <alignment horizontal="center" vertical="center" wrapText="1"/>
    </xf>
    <xf numFmtId="43" fontId="5" fillId="0" borderId="2" xfId="1" applyNumberFormat="1" applyFont="1" applyFill="1" applyBorder="1" applyAlignment="1">
      <alignment horizontal="center" vertical="center" wrapText="1"/>
    </xf>
    <xf numFmtId="43" fontId="8" fillId="0" borderId="2" xfId="1" applyNumberFormat="1" applyFont="1" applyFill="1" applyBorder="1" applyAlignment="1">
      <alignment horizontal="center" vertical="center" wrapText="1"/>
    </xf>
    <xf numFmtId="4" fontId="6" fillId="2" borderId="2" xfId="3" applyNumberFormat="1" applyFont="1" applyFill="1" applyBorder="1" applyAlignment="1">
      <alignment horizontal="center" vertical="center"/>
    </xf>
    <xf numFmtId="43" fontId="36" fillId="0" borderId="2" xfId="1" applyNumberFormat="1" applyFont="1" applyFill="1" applyBorder="1" applyAlignment="1">
      <alignment horizontal="center" vertical="center" wrapText="1"/>
    </xf>
    <xf numFmtId="43" fontId="6" fillId="0" borderId="2" xfId="7" applyFont="1" applyFill="1" applyBorder="1" applyAlignment="1">
      <alignment horizontal="center" vertical="center" wrapText="1"/>
    </xf>
    <xf numFmtId="0" fontId="6" fillId="0" borderId="2" xfId="13" applyFont="1" applyFill="1" applyBorder="1" applyAlignment="1">
      <alignment horizontal="left" vertical="center" wrapText="1"/>
    </xf>
    <xf numFmtId="0" fontId="6" fillId="0" borderId="2" xfId="14" applyFont="1" applyFill="1" applyBorder="1" applyAlignment="1">
      <alignment horizontal="center" vertical="center" wrapText="1"/>
    </xf>
    <xf numFmtId="0" fontId="31" fillId="0" borderId="2" xfId="5" applyFont="1" applyFill="1" applyBorder="1" applyAlignment="1">
      <alignment horizontal="center" vertical="center" wrapText="1"/>
    </xf>
    <xf numFmtId="3" fontId="31" fillId="0" borderId="2" xfId="4" applyNumberFormat="1" applyFont="1" applyFill="1" applyBorder="1" applyAlignment="1">
      <alignment horizontal="left" vertical="center" wrapText="1"/>
    </xf>
    <xf numFmtId="0" fontId="31" fillId="0" borderId="2" xfId="0" applyFont="1" applyFill="1" applyBorder="1" applyAlignment="1">
      <alignment horizontal="center" vertical="center" wrapText="1"/>
    </xf>
    <xf numFmtId="43" fontId="0" fillId="0" borderId="0" xfId="0" applyNumberFormat="1"/>
    <xf numFmtId="171" fontId="5" fillId="0" borderId="2" xfId="1" applyNumberFormat="1" applyFont="1" applyFill="1" applyBorder="1" applyAlignment="1">
      <alignment horizontal="center" vertical="center" wrapText="1"/>
    </xf>
    <xf numFmtId="171" fontId="8" fillId="0" borderId="2" xfId="1" applyNumberFormat="1" applyFont="1" applyFill="1" applyBorder="1" applyAlignment="1">
      <alignment horizontal="center" vertical="center" wrapText="1"/>
    </xf>
    <xf numFmtId="0" fontId="31" fillId="0" borderId="2" xfId="16" applyFont="1" applyFill="1" applyBorder="1" applyAlignment="1">
      <alignment horizontal="center" vertical="center" wrapText="1"/>
    </xf>
    <xf numFmtId="168" fontId="0" fillId="0" borderId="0" xfId="0" applyNumberFormat="1"/>
    <xf numFmtId="4" fontId="6" fillId="0" borderId="2" xfId="3" applyNumberFormat="1" applyFont="1" applyFill="1" applyBorder="1" applyAlignment="1">
      <alignment vertical="center" wrapText="1"/>
    </xf>
    <xf numFmtId="4" fontId="6" fillId="0" borderId="2" xfId="3" applyNumberFormat="1" applyFont="1" applyFill="1" applyBorder="1" applyAlignment="1">
      <alignment vertical="center"/>
    </xf>
    <xf numFmtId="4" fontId="36" fillId="0" borderId="2" xfId="3" applyNumberFormat="1" applyFont="1" applyFill="1" applyBorder="1" applyAlignment="1">
      <alignment vertical="center" wrapText="1"/>
    </xf>
    <xf numFmtId="4" fontId="8" fillId="0" borderId="2" xfId="3" applyNumberFormat="1" applyFont="1" applyFill="1" applyBorder="1" applyAlignment="1">
      <alignment vertical="center" wrapText="1"/>
    </xf>
    <xf numFmtId="4" fontId="31" fillId="0" borderId="2" xfId="0" applyNumberFormat="1" applyFont="1" applyFill="1" applyBorder="1" applyAlignment="1">
      <alignment vertical="center" wrapText="1"/>
    </xf>
    <xf numFmtId="4" fontId="31" fillId="0" borderId="2" xfId="3" applyNumberFormat="1" applyFont="1" applyFill="1" applyBorder="1" applyAlignment="1">
      <alignment vertical="center" wrapText="1"/>
    </xf>
    <xf numFmtId="4" fontId="31" fillId="0" borderId="2" xfId="3" applyNumberFormat="1" applyFont="1" applyFill="1" applyBorder="1" applyAlignment="1">
      <alignment vertical="center"/>
    </xf>
    <xf numFmtId="43" fontId="6" fillId="0" borderId="2" xfId="1" applyFont="1" applyFill="1" applyBorder="1" applyAlignment="1">
      <alignment horizontal="right" vertical="center" wrapText="1"/>
    </xf>
    <xf numFmtId="43" fontId="31" fillId="0" borderId="2" xfId="1" applyFont="1" applyFill="1" applyBorder="1" applyAlignment="1">
      <alignment horizontal="right" vertical="center" wrapText="1"/>
    </xf>
    <xf numFmtId="0" fontId="34" fillId="0" borderId="2" xfId="3" applyFont="1" applyFill="1" applyBorder="1" applyAlignment="1">
      <alignment horizontal="center" vertical="center" wrapText="1"/>
    </xf>
    <xf numFmtId="4" fontId="23" fillId="0" borderId="2" xfId="3" applyNumberFormat="1" applyFont="1" applyFill="1" applyBorder="1" applyAlignment="1">
      <alignment horizontal="center" vertical="center" wrapText="1"/>
    </xf>
    <xf numFmtId="169" fontId="23" fillId="0" borderId="2" xfId="3" applyNumberFormat="1" applyFont="1" applyFill="1" applyBorder="1" applyAlignment="1">
      <alignment horizontal="center" vertical="center" wrapText="1"/>
    </xf>
    <xf numFmtId="0" fontId="23" fillId="0" borderId="2" xfId="0" applyFont="1" applyFill="1" applyBorder="1" applyAlignment="1">
      <alignment vertical="center" wrapText="1"/>
    </xf>
    <xf numFmtId="4" fontId="23" fillId="0" borderId="2" xfId="0" applyNumberFormat="1" applyFont="1" applyFill="1" applyBorder="1" applyAlignment="1">
      <alignment vertical="center" wrapText="1"/>
    </xf>
    <xf numFmtId="169" fontId="23" fillId="0" borderId="2" xfId="0" applyNumberFormat="1" applyFont="1" applyFill="1" applyBorder="1" applyAlignment="1">
      <alignment vertical="center" wrapText="1"/>
    </xf>
    <xf numFmtId="0" fontId="22" fillId="0" borderId="2" xfId="3" applyFont="1" applyFill="1" applyBorder="1" applyAlignment="1">
      <alignment horizontal="center" vertical="center" wrapText="1"/>
    </xf>
    <xf numFmtId="0" fontId="22" fillId="0" borderId="2" xfId="0" applyFont="1" applyFill="1" applyBorder="1" applyAlignment="1">
      <alignment vertical="center" wrapText="1"/>
    </xf>
    <xf numFmtId="0" fontId="23" fillId="0" borderId="2" xfId="0" applyFont="1" applyFill="1" applyBorder="1" applyAlignment="1">
      <alignment horizontal="left" vertical="center" wrapText="1"/>
    </xf>
    <xf numFmtId="4" fontId="22" fillId="0" borderId="2" xfId="3" applyNumberFormat="1" applyFont="1" applyFill="1" applyBorder="1" applyAlignment="1">
      <alignment horizontal="right" vertical="center" wrapText="1"/>
    </xf>
    <xf numFmtId="169" fontId="22" fillId="0" borderId="2" xfId="3" applyNumberFormat="1" applyFont="1" applyFill="1" applyBorder="1" applyAlignment="1">
      <alignment horizontal="right" vertical="center" wrapText="1"/>
    </xf>
    <xf numFmtId="4" fontId="20" fillId="0" borderId="2" xfId="3" applyNumberFormat="1" applyFont="1" applyFill="1" applyBorder="1" applyAlignment="1">
      <alignment horizontal="right" vertical="center" wrapText="1"/>
    </xf>
    <xf numFmtId="169" fontId="20" fillId="0" borderId="2" xfId="3" applyNumberFormat="1" applyFont="1" applyFill="1" applyBorder="1" applyAlignment="1">
      <alignment horizontal="center" vertical="center" wrapText="1"/>
    </xf>
    <xf numFmtId="175" fontId="23" fillId="0" borderId="2" xfId="3" applyNumberFormat="1" applyFont="1" applyFill="1" applyBorder="1" applyAlignment="1">
      <alignment horizontal="center" vertical="center" wrapText="1"/>
    </xf>
    <xf numFmtId="0" fontId="44" fillId="0" borderId="2" xfId="0" applyFont="1" applyBorder="1"/>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23" fillId="0" borderId="2" xfId="3" applyFont="1" applyFill="1" applyBorder="1" applyAlignment="1">
      <alignment horizontal="center" vertical="center" wrapText="1"/>
    </xf>
    <xf numFmtId="43" fontId="34" fillId="0" borderId="2" xfId="1" applyNumberFormat="1" applyFont="1" applyBorder="1" applyAlignment="1">
      <alignment horizontal="right" vertical="center"/>
    </xf>
    <xf numFmtId="0" fontId="16" fillId="0" borderId="0" xfId="0" applyFont="1" applyBorder="1" applyAlignment="1">
      <alignment horizontal="center" vertical="center" wrapText="1"/>
    </xf>
    <xf numFmtId="0" fontId="4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14" fillId="0" borderId="2" xfId="0" applyFont="1" applyBorder="1" applyAlignment="1">
      <alignment vertical="center"/>
    </xf>
    <xf numFmtId="43" fontId="14" fillId="0" borderId="2" xfId="1" applyFont="1" applyBorder="1" applyAlignment="1">
      <alignment horizontal="center" vertical="center"/>
    </xf>
    <xf numFmtId="43" fontId="14" fillId="0" borderId="2" xfId="1" applyFont="1" applyBorder="1" applyAlignment="1">
      <alignment horizontal="right" vertical="center"/>
    </xf>
    <xf numFmtId="0" fontId="15" fillId="0" borderId="2" xfId="0" applyFont="1" applyBorder="1" applyAlignment="1">
      <alignment horizontal="left" vertical="center" wrapText="1"/>
    </xf>
    <xf numFmtId="43" fontId="15" fillId="0" borderId="2" xfId="1" applyFont="1" applyBorder="1" applyAlignment="1">
      <alignment horizontal="right" vertical="center"/>
    </xf>
    <xf numFmtId="2" fontId="15" fillId="0" borderId="2" xfId="0" applyNumberFormat="1" applyFont="1" applyBorder="1" applyAlignment="1">
      <alignment horizontal="right" vertical="center"/>
    </xf>
    <xf numFmtId="0" fontId="14" fillId="0" borderId="2" xfId="0" applyFont="1" applyBorder="1" applyAlignment="1">
      <alignment horizontal="left" vertical="center"/>
    </xf>
    <xf numFmtId="0" fontId="15" fillId="0" borderId="2" xfId="0" applyFont="1" applyBorder="1" applyAlignment="1">
      <alignment horizontal="left" vertical="center"/>
    </xf>
    <xf numFmtId="2" fontId="15" fillId="0" borderId="2" xfId="0" applyNumberFormat="1" applyFont="1" applyBorder="1" applyAlignment="1">
      <alignment horizontal="center" vertical="center"/>
    </xf>
    <xf numFmtId="4" fontId="23" fillId="0" borderId="2" xfId="3" applyNumberFormat="1" applyFont="1" applyFill="1" applyBorder="1" applyAlignment="1">
      <alignment horizontal="right" vertical="center" wrapText="1"/>
    </xf>
    <xf numFmtId="43" fontId="14" fillId="0" borderId="2" xfId="1" applyFont="1" applyBorder="1" applyAlignment="1">
      <alignment horizontal="center" vertical="center" wrapText="1"/>
    </xf>
    <xf numFmtId="4" fontId="23" fillId="0" borderId="2" xfId="0" applyNumberFormat="1" applyFont="1" applyFill="1" applyBorder="1" applyAlignment="1">
      <alignment horizontal="right" vertical="center" wrapText="1"/>
    </xf>
    <xf numFmtId="0" fontId="46" fillId="0" borderId="2" xfId="3" applyFont="1" applyFill="1" applyBorder="1" applyAlignment="1">
      <alignment horizontal="center" vertical="center" wrapText="1"/>
    </xf>
    <xf numFmtId="0" fontId="47" fillId="0" borderId="2" xfId="3" applyFont="1" applyFill="1" applyBorder="1" applyAlignment="1">
      <alignment horizontal="center" vertical="center" wrapText="1"/>
    </xf>
    <xf numFmtId="3" fontId="47" fillId="2" borderId="2" xfId="4" applyNumberFormat="1" applyFont="1" applyFill="1" applyBorder="1" applyAlignment="1">
      <alignment horizontal="center" vertical="center" wrapText="1"/>
    </xf>
    <xf numFmtId="0" fontId="48" fillId="0" borderId="2" xfId="3" applyFont="1" applyFill="1" applyBorder="1" applyAlignment="1">
      <alignment horizontal="center" vertical="center" wrapText="1"/>
    </xf>
    <xf numFmtId="0" fontId="46" fillId="0" borderId="2" xfId="0" applyFont="1" applyFill="1" applyBorder="1" applyAlignment="1">
      <alignment vertical="center" wrapText="1"/>
    </xf>
    <xf numFmtId="43" fontId="50" fillId="0" borderId="2" xfId="1" applyFont="1" applyBorder="1" applyAlignment="1">
      <alignment horizontal="center" vertical="center" wrapText="1"/>
    </xf>
    <xf numFmtId="0" fontId="20" fillId="0" borderId="8" xfId="0" applyFont="1" applyFill="1" applyBorder="1" applyAlignment="1">
      <alignment horizontal="center" vertical="center" wrapText="1"/>
    </xf>
    <xf numFmtId="0" fontId="16" fillId="0" borderId="0" xfId="0" applyFont="1" applyBorder="1" applyAlignment="1">
      <alignment horizontal="center" vertical="center" wrapText="1"/>
    </xf>
    <xf numFmtId="43" fontId="15" fillId="0" borderId="2" xfId="1" applyNumberFormat="1" applyFont="1" applyBorder="1" applyAlignment="1">
      <alignment horizontal="right" vertical="center"/>
    </xf>
    <xf numFmtId="43" fontId="15" fillId="0" borderId="2" xfId="1" applyNumberFormat="1" applyFont="1" applyBorder="1" applyAlignment="1">
      <alignment horizontal="center" vertical="center"/>
    </xf>
    <xf numFmtId="0" fontId="15" fillId="0" borderId="2" xfId="0" applyFont="1" applyBorder="1" applyAlignment="1">
      <alignment horizontal="center" vertical="center"/>
    </xf>
    <xf numFmtId="4" fontId="20" fillId="0" borderId="2" xfId="0" applyNumberFormat="1" applyFont="1" applyFill="1" applyBorder="1" applyAlignment="1">
      <alignment horizontal="right" vertical="center" wrapText="1"/>
    </xf>
    <xf numFmtId="0" fontId="15" fillId="0" borderId="2" xfId="0" applyFont="1" applyBorder="1" applyAlignment="1">
      <alignment horizontal="left" vertical="center"/>
    </xf>
    <xf numFmtId="0" fontId="16" fillId="0" borderId="0" xfId="0" applyFont="1" applyBorder="1" applyAlignment="1">
      <alignment horizontal="center" vertical="center" wrapText="1"/>
    </xf>
    <xf numFmtId="43" fontId="14" fillId="0" borderId="2" xfId="0" applyNumberFormat="1" applyFont="1" applyBorder="1" applyAlignment="1">
      <alignment horizontal="left" vertical="center"/>
    </xf>
    <xf numFmtId="168" fontId="15" fillId="0" borderId="2" xfId="0" applyNumberFormat="1" applyFont="1" applyBorder="1" applyAlignment="1">
      <alignment horizontal="right" vertical="center" wrapText="1"/>
    </xf>
    <xf numFmtId="168" fontId="14" fillId="0" borderId="2" xfId="0" applyNumberFormat="1" applyFont="1" applyBorder="1" applyAlignment="1">
      <alignment horizontal="right" vertical="center" wrapText="1"/>
    </xf>
    <xf numFmtId="43" fontId="28" fillId="0" borderId="2" xfId="1" applyFont="1" applyBorder="1" applyAlignment="1">
      <alignment horizontal="center" vertical="center" wrapText="1"/>
    </xf>
    <xf numFmtId="0" fontId="20" fillId="0" borderId="10" xfId="0" applyFont="1" applyFill="1" applyBorder="1" applyAlignment="1">
      <alignment horizontal="center" vertical="center" wrapText="1"/>
    </xf>
    <xf numFmtId="0" fontId="6" fillId="0" borderId="7" xfId="0" applyFont="1" applyFill="1" applyBorder="1" applyAlignment="1">
      <alignment horizontal="left" vertical="top"/>
    </xf>
    <xf numFmtId="0" fontId="7" fillId="0" borderId="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5" fillId="0" borderId="0" xfId="3" applyFont="1" applyFill="1" applyBorder="1" applyAlignment="1">
      <alignment horizontal="left" vertical="center"/>
    </xf>
    <xf numFmtId="0" fontId="5" fillId="0" borderId="0" xfId="0" applyFont="1" applyFill="1" applyBorder="1" applyAlignment="1">
      <alignment horizontal="center" vertical="center" wrapText="1"/>
    </xf>
    <xf numFmtId="0" fontId="7" fillId="0" borderId="1" xfId="3" applyFont="1" applyFill="1" applyBorder="1" applyAlignment="1">
      <alignment horizontal="right" wrapText="1"/>
    </xf>
    <xf numFmtId="0" fontId="5" fillId="0" borderId="2" xfId="3" applyFont="1" applyFill="1" applyBorder="1" applyAlignment="1">
      <alignment horizontal="center" vertical="center" wrapText="1"/>
    </xf>
    <xf numFmtId="0" fontId="5" fillId="0" borderId="2" xfId="3" applyFont="1" applyFill="1" applyBorder="1" applyAlignment="1">
      <alignment horizontal="left" vertical="center" wrapText="1"/>
    </xf>
    <xf numFmtId="0" fontId="5" fillId="0" borderId="3" xfId="3" applyFont="1" applyFill="1" applyBorder="1" applyAlignment="1">
      <alignment horizontal="center" vertical="center" wrapText="1"/>
    </xf>
    <xf numFmtId="0" fontId="5" fillId="0" borderId="4" xfId="3" applyFont="1" applyFill="1" applyBorder="1" applyAlignment="1">
      <alignment horizontal="center" vertical="center" wrapText="1"/>
    </xf>
    <xf numFmtId="0" fontId="5" fillId="0" borderId="5" xfId="3"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center"/>
    </xf>
    <xf numFmtId="0" fontId="15" fillId="0" borderId="0" xfId="0" applyFont="1" applyAlignment="1">
      <alignment horizontal="center"/>
    </xf>
    <xf numFmtId="0" fontId="14" fillId="0" borderId="0" xfId="0" applyFont="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right"/>
    </xf>
    <xf numFmtId="0" fontId="14" fillId="0" borderId="2" xfId="0" applyFont="1" applyBorder="1" applyAlignment="1">
      <alignment horizontal="center" vertical="center"/>
    </xf>
    <xf numFmtId="0" fontId="23" fillId="0" borderId="6"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Alignment="1">
      <alignment horizontal="center" wrapText="1"/>
    </xf>
    <xf numFmtId="0" fontId="23" fillId="0" borderId="0" xfId="0" applyFont="1" applyFill="1" applyBorder="1" applyAlignment="1">
      <alignment horizontal="center" vertical="center" wrapText="1"/>
    </xf>
    <xf numFmtId="0" fontId="34" fillId="0" borderId="0" xfId="0" applyFont="1" applyFill="1" applyBorder="1" applyAlignment="1">
      <alignment horizontal="center" vertical="center" wrapText="1"/>
    </xf>
    <xf numFmtId="3" fontId="23" fillId="0" borderId="6" xfId="0" applyNumberFormat="1" applyFont="1" applyFill="1" applyBorder="1" applyAlignment="1">
      <alignment horizontal="center" vertical="center" wrapText="1"/>
    </xf>
    <xf numFmtId="3" fontId="23" fillId="0" borderId="8" xfId="0" applyNumberFormat="1" applyFont="1" applyFill="1" applyBorder="1" applyAlignment="1">
      <alignment horizontal="center" vertical="center" wrapText="1"/>
    </xf>
    <xf numFmtId="3" fontId="23" fillId="0" borderId="10"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0" fontId="23" fillId="0" borderId="8"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0"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8" fillId="0" borderId="0" xfId="0" applyFont="1" applyFill="1" applyAlignment="1">
      <alignment horizontal="center" vertical="center" wrapText="1"/>
    </xf>
    <xf numFmtId="0" fontId="14" fillId="0" borderId="0" xfId="0" applyFont="1" applyFill="1" applyAlignment="1">
      <alignment horizontal="center" vertical="center" wrapText="1"/>
    </xf>
    <xf numFmtId="0" fontId="16" fillId="0" borderId="0" xfId="0" applyFont="1" applyFill="1" applyAlignment="1">
      <alignment horizontal="center" vertical="center" wrapText="1"/>
    </xf>
    <xf numFmtId="0" fontId="25" fillId="0" borderId="0" xfId="0" applyFont="1" applyFill="1" applyBorder="1" applyAlignment="1">
      <alignment horizontal="right" wrapText="1"/>
    </xf>
    <xf numFmtId="0" fontId="14" fillId="0" borderId="6" xfId="39" applyFont="1" applyFill="1" applyBorder="1" applyAlignment="1">
      <alignment horizontal="center" vertical="center" wrapText="1"/>
    </xf>
    <xf numFmtId="0" fontId="14" fillId="0" borderId="8" xfId="39" applyFont="1" applyFill="1" applyBorder="1" applyAlignment="1">
      <alignment horizontal="center" vertical="center" wrapText="1"/>
    </xf>
    <xf numFmtId="0" fontId="14" fillId="0" borderId="10" xfId="39"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4" xfId="0" applyFont="1" applyFill="1" applyBorder="1" applyAlignment="1">
      <alignment horizontal="center" wrapText="1"/>
    </xf>
    <xf numFmtId="0" fontId="14" fillId="0" borderId="5" xfId="0" applyFont="1" applyFill="1" applyBorder="1" applyAlignment="1">
      <alignment horizontal="center" wrapText="1"/>
    </xf>
    <xf numFmtId="0" fontId="1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14" fillId="0" borderId="3" xfId="39" applyFont="1" applyFill="1" applyBorder="1" applyAlignment="1">
      <alignment horizontal="center" vertical="center" wrapText="1"/>
    </xf>
    <xf numFmtId="0" fontId="14" fillId="0" borderId="4" xfId="39" applyFont="1" applyFill="1" applyBorder="1" applyAlignment="1">
      <alignment horizontal="center" vertical="center" wrapText="1"/>
    </xf>
    <xf numFmtId="0" fontId="14" fillId="0" borderId="5" xfId="39" applyFont="1" applyFill="1" applyBorder="1" applyAlignment="1">
      <alignment horizontal="center" vertical="center" wrapText="1"/>
    </xf>
    <xf numFmtId="0" fontId="15" fillId="0" borderId="2" xfId="39" applyFont="1" applyFill="1" applyBorder="1" applyAlignment="1">
      <alignment horizontal="center" vertical="center" wrapText="1"/>
    </xf>
    <xf numFmtId="0" fontId="15" fillId="0" borderId="2" xfId="0" applyFont="1" applyFill="1" applyBorder="1" applyAlignment="1">
      <alignment horizontal="center" vertical="center" wrapText="1"/>
    </xf>
    <xf numFmtId="0" fontId="5" fillId="0" borderId="6" xfId="3" applyFont="1" applyFill="1" applyBorder="1" applyAlignment="1">
      <alignment horizontal="center" vertical="center" wrapText="1"/>
    </xf>
    <xf numFmtId="0" fontId="5" fillId="0" borderId="10" xfId="3" applyFont="1" applyFill="1" applyBorder="1" applyAlignment="1">
      <alignment horizontal="center" vertical="center" wrapText="1"/>
    </xf>
    <xf numFmtId="0" fontId="0" fillId="0" borderId="0" xfId="0" applyAlignment="1">
      <alignment horizontal="center"/>
    </xf>
    <xf numFmtId="0" fontId="23" fillId="0" borderId="2" xfId="3" applyFont="1" applyFill="1" applyBorder="1" applyAlignment="1">
      <alignment horizontal="center" vertical="center" wrapText="1"/>
    </xf>
    <xf numFmtId="0" fontId="23" fillId="0" borderId="3" xfId="3" applyFont="1" applyFill="1" applyBorder="1" applyAlignment="1">
      <alignment horizontal="center" vertical="center" wrapText="1"/>
    </xf>
    <xf numFmtId="0" fontId="23" fillId="0" borderId="4" xfId="3" applyFont="1" applyFill="1" applyBorder="1" applyAlignment="1">
      <alignment horizontal="center" vertical="center" wrapText="1"/>
    </xf>
    <xf numFmtId="0" fontId="23" fillId="0" borderId="5" xfId="3" applyFont="1" applyFill="1" applyBorder="1" applyAlignment="1">
      <alignment horizontal="center" vertical="center" wrapText="1"/>
    </xf>
    <xf numFmtId="0" fontId="23" fillId="0" borderId="12" xfId="3" applyFont="1" applyFill="1" applyBorder="1" applyAlignment="1">
      <alignment horizontal="center" vertical="center" wrapText="1"/>
    </xf>
    <xf numFmtId="0" fontId="23" fillId="0" borderId="7" xfId="3" applyFont="1" applyFill="1" applyBorder="1" applyAlignment="1">
      <alignment horizontal="center" vertical="center" wrapText="1"/>
    </xf>
    <xf numFmtId="0" fontId="23" fillId="0" borderId="13" xfId="3" applyFont="1" applyFill="1" applyBorder="1" applyAlignment="1">
      <alignment horizontal="center" vertical="center" wrapText="1"/>
    </xf>
    <xf numFmtId="0" fontId="23" fillId="0" borderId="1" xfId="3" applyFont="1" applyFill="1" applyBorder="1" applyAlignment="1">
      <alignment horizontal="center" vertical="center" wrapText="1"/>
    </xf>
    <xf numFmtId="0" fontId="23" fillId="0" borderId="14" xfId="3" applyFont="1" applyFill="1" applyBorder="1" applyAlignment="1">
      <alignment horizontal="center" vertical="center" wrapText="1"/>
    </xf>
    <xf numFmtId="0" fontId="23" fillId="0" borderId="11" xfId="3" applyFont="1" applyFill="1" applyBorder="1" applyAlignment="1">
      <alignment horizontal="center" vertical="center" wrapText="1"/>
    </xf>
    <xf numFmtId="0" fontId="46" fillId="0" borderId="12" xfId="3" applyFont="1" applyFill="1" applyBorder="1" applyAlignment="1">
      <alignment horizontal="center" vertical="center" wrapText="1"/>
    </xf>
    <xf numFmtId="0" fontId="46" fillId="0" borderId="7" xfId="3" applyFont="1" applyFill="1" applyBorder="1" applyAlignment="1">
      <alignment horizontal="center" vertical="center" wrapText="1"/>
    </xf>
    <xf numFmtId="0" fontId="46" fillId="0" borderId="14" xfId="3" applyFont="1" applyFill="1" applyBorder="1" applyAlignment="1">
      <alignment horizontal="center" vertical="center" wrapText="1"/>
    </xf>
    <xf numFmtId="0" fontId="46" fillId="0" borderId="13" xfId="3" applyFont="1" applyFill="1" applyBorder="1" applyAlignment="1">
      <alignment horizontal="center" vertical="center" wrapText="1"/>
    </xf>
    <xf numFmtId="0" fontId="46" fillId="0" borderId="1" xfId="3" applyFont="1" applyFill="1" applyBorder="1" applyAlignment="1">
      <alignment horizontal="center" vertical="center" wrapText="1"/>
    </xf>
    <xf numFmtId="0" fontId="46" fillId="0" borderId="11" xfId="3" applyFont="1" applyFill="1" applyBorder="1" applyAlignment="1">
      <alignment horizontal="center" vertical="center" wrapText="1"/>
    </xf>
    <xf numFmtId="0" fontId="6" fillId="0" borderId="0" xfId="0" applyFont="1" applyAlignment="1">
      <alignment horizontal="center"/>
    </xf>
    <xf numFmtId="0" fontId="4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46" fillId="0" borderId="2" xfId="3" applyFont="1" applyFill="1" applyBorder="1" applyAlignment="1">
      <alignment horizontal="left" vertical="center" wrapText="1"/>
    </xf>
    <xf numFmtId="0" fontId="50" fillId="0" borderId="12"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13" xfId="0" applyFont="1" applyBorder="1" applyAlignment="1">
      <alignment horizontal="center" vertical="center" wrapText="1"/>
    </xf>
    <xf numFmtId="0" fontId="50" fillId="0" borderId="1" xfId="0" applyFont="1" applyBorder="1" applyAlignment="1">
      <alignment horizontal="center" vertical="center" wrapText="1"/>
    </xf>
    <xf numFmtId="43" fontId="15" fillId="0" borderId="0" xfId="1" applyFont="1" applyAlignment="1">
      <alignment horizontal="center"/>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6" fillId="0" borderId="0" xfId="0" applyFont="1" applyBorder="1" applyAlignment="1">
      <alignment horizontal="center" vertical="center" wrapText="1"/>
    </xf>
    <xf numFmtId="0" fontId="45" fillId="0" borderId="0" xfId="0" applyFont="1" applyBorder="1" applyAlignment="1">
      <alignment horizontal="right"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10" xfId="0" applyFont="1" applyBorder="1" applyAlignment="1">
      <alignment horizontal="center" vertical="center" wrapText="1"/>
    </xf>
    <xf numFmtId="0" fontId="50" fillId="0" borderId="2" xfId="0" applyFont="1" applyBorder="1" applyAlignment="1">
      <alignment horizontal="center" vertical="center" wrapText="1"/>
    </xf>
  </cellXfs>
  <cellStyles count="5303">
    <cellStyle name="_x0001_" xfId="96"/>
    <cellStyle name="          &#10;&#10;shell=progman.exe&#10;&#10;m" xfId="97"/>
    <cellStyle name="          _x000d_&#10;shell=progman.exe_x000d_&#10;m" xfId="98"/>
    <cellStyle name="          _x005f_x000d__x005f_x000a_shell=progman.exe_x005f_x000d__x005f_x000a_m" xfId="99"/>
    <cellStyle name="_x000d_&#10;JournalTemplate=C:\COMFO\CTALK\JOURSTD.TPL_x000d_&#10;LbStateAddress=3 3 0 251 1 89 2 311_x000d_&#10;LbStateJou" xfId="100"/>
    <cellStyle name="#,##0" xfId="101"/>
    <cellStyle name="#,##0 2" xfId="102"/>
    <cellStyle name="." xfId="103"/>
    <cellStyle name=". 2" xfId="104"/>
    <cellStyle name=". 3" xfId="105"/>
    <cellStyle name=". 3 2" xfId="106"/>
    <cellStyle name=".d©y" xfId="107"/>
    <cellStyle name="??" xfId="108"/>
    <cellStyle name="?? [0.00]_ Att. 1- Cover" xfId="109"/>
    <cellStyle name="?? [0]" xfId="110"/>
    <cellStyle name="?? [0] 2" xfId="111"/>
    <cellStyle name="?? 2" xfId="112"/>
    <cellStyle name="?? 3" xfId="113"/>
    <cellStyle name="?? 4" xfId="114"/>
    <cellStyle name="?? 5" xfId="115"/>
    <cellStyle name="?? 6" xfId="116"/>
    <cellStyle name="?? 7" xfId="117"/>
    <cellStyle name="?_x001d_??%U©÷u&amp;H©÷9_x0008_? s&#10;_x0007__x0001__x0001_" xfId="118"/>
    <cellStyle name="?_x001d_??%U©÷u&amp;H©÷9_x0008_? s&#10;_x0007__x0001__x0001_ 10" xfId="119"/>
    <cellStyle name="?_x001d_??%U©÷u&amp;H©÷9_x0008_? s&#10;_x0007__x0001__x0001_ 11" xfId="120"/>
    <cellStyle name="?_x001d_??%U©÷u&amp;H©÷9_x0008_? s&#10;_x0007__x0001__x0001_ 12" xfId="121"/>
    <cellStyle name="?_x001d_??%U©÷u&amp;H©÷9_x0008_? s&#10;_x0007__x0001__x0001_ 13" xfId="122"/>
    <cellStyle name="?_x001d_??%U©÷u&amp;H©÷9_x0008_? s&#10;_x0007__x0001__x0001_ 14" xfId="123"/>
    <cellStyle name="?_x001d_??%U©÷u&amp;H©÷9_x0008_? s&#10;_x0007__x0001__x0001_ 15" xfId="124"/>
    <cellStyle name="?_x001d_??%U©÷u&amp;H©÷9_x0008_? s&#10;_x0007__x0001__x0001_ 2" xfId="125"/>
    <cellStyle name="?_x001d_??%U©÷u&amp;H©÷9_x0008_? s&#10;_x0007__x0001__x0001_ 3" xfId="126"/>
    <cellStyle name="?_x001d_??%U©÷u&amp;H©÷9_x0008_? s&#10;_x0007__x0001__x0001_ 4" xfId="127"/>
    <cellStyle name="?_x001d_??%U©÷u&amp;H©÷9_x0008_? s&#10;_x0007__x0001__x0001_ 5" xfId="128"/>
    <cellStyle name="?_x001d_??%U©÷u&amp;H©÷9_x0008_? s&#10;_x0007__x0001__x0001_ 6" xfId="129"/>
    <cellStyle name="?_x001d_??%U©÷u&amp;H©÷9_x0008_? s&#10;_x0007__x0001__x0001_ 7" xfId="130"/>
    <cellStyle name="?_x001d_??%U©÷u&amp;H©÷9_x0008_? s&#10;_x0007__x0001__x0001_ 8" xfId="131"/>
    <cellStyle name="?_x001d_??%U©÷u&amp;H©÷9_x0008_? s&#10;_x0007__x0001__x0001_ 9" xfId="132"/>
    <cellStyle name="???? [0.00]_      " xfId="133"/>
    <cellStyle name="??????" xfId="134"/>
    <cellStyle name="????_      " xfId="135"/>
    <cellStyle name="???[0]_?? DI" xfId="136"/>
    <cellStyle name="???_?? DI" xfId="137"/>
    <cellStyle name="??[0]_BRE" xfId="138"/>
    <cellStyle name="??_      " xfId="139"/>
    <cellStyle name="??A? [0]_laroux_1_¢¬???¢â? " xfId="140"/>
    <cellStyle name="??A?_laroux_1_¢¬???¢â? " xfId="141"/>
    <cellStyle name="?_x005f_x001d_??%U©÷u&amp;H©÷9_x005f_x0008_? s_x005f_x000a__x005f_x0007__x005f_x0001__x005f_x0001_" xfId="142"/>
    <cellStyle name="?_x005f_x001d_??%U©÷u&amp;H©÷9_x005f_x0008_?_x005f_x0009_s_x005f_x000a__x005f_x0007__x005f_x0001__x005f_x0001_" xfId="143"/>
    <cellStyle name="?_x005f_x005f_x005f_x001d_??%U©÷u&amp;H©÷9_x005f_x005f_x005f_x0008_? s_x005f_x005f_x005f_x000a__x005f_x005f_x005f_x0007__x005f_x005f_x005f_x0001__x005f_x005f_x005f_x0001_" xfId="144"/>
    <cellStyle name="?¡±¢¥?_?¨ù??¢´¢¥_¢¬???¢â? " xfId="145"/>
    <cellStyle name="?ðÇ%U?&amp;H?_x0008_?s&#10;_x0007__x0001__x0001_" xfId="146"/>
    <cellStyle name="?ðÇ%U?&amp;H?_x0008_?s&#10;_x0007__x0001__x0001_ 10" xfId="147"/>
    <cellStyle name="?ðÇ%U?&amp;H?_x0008_?s&#10;_x0007__x0001__x0001_ 11" xfId="148"/>
    <cellStyle name="?ðÇ%U?&amp;H?_x0008_?s&#10;_x0007__x0001__x0001_ 12" xfId="149"/>
    <cellStyle name="?ðÇ%U?&amp;H?_x0008_?s&#10;_x0007__x0001__x0001_ 13" xfId="150"/>
    <cellStyle name="?ðÇ%U?&amp;H?_x0008_?s&#10;_x0007__x0001__x0001_ 14" xfId="151"/>
    <cellStyle name="?ðÇ%U?&amp;H?_x0008_?s&#10;_x0007__x0001__x0001_ 15" xfId="152"/>
    <cellStyle name="?ðÇ%U?&amp;H?_x0008_?s&#10;_x0007__x0001__x0001_ 2" xfId="153"/>
    <cellStyle name="?ðÇ%U?&amp;H?_x0008_?s&#10;_x0007__x0001__x0001_ 3" xfId="154"/>
    <cellStyle name="?ðÇ%U?&amp;H?_x0008_?s&#10;_x0007__x0001__x0001_ 4" xfId="155"/>
    <cellStyle name="?ðÇ%U?&amp;H?_x0008_?s&#10;_x0007__x0001__x0001_ 5" xfId="156"/>
    <cellStyle name="?ðÇ%U?&amp;H?_x0008_?s&#10;_x0007__x0001__x0001_ 6" xfId="157"/>
    <cellStyle name="?ðÇ%U?&amp;H?_x0008_?s&#10;_x0007__x0001__x0001_ 7" xfId="158"/>
    <cellStyle name="?ðÇ%U?&amp;H?_x0008_?s&#10;_x0007__x0001__x0001_ 8" xfId="159"/>
    <cellStyle name="?ðÇ%U?&amp;H?_x0008_?s&#10;_x0007__x0001__x0001_ 9" xfId="160"/>
    <cellStyle name="?ðÇ%U?&amp;H?_x005f_x0008_?s_x005f_x000a__x005f_x0007__x005f_x0001__x005f_x0001_" xfId="161"/>
    <cellStyle name="@ET_Style?.font5" xfId="162"/>
    <cellStyle name="[0]_Chi phÝ kh¸c_V" xfId="163"/>
    <cellStyle name="_!1 1 bao cao giao KH ve HTCMT vung TNB   12-12-2011" xfId="164"/>
    <cellStyle name="_x0001__!1 1 bao cao giao KH ve HTCMT vung TNB   12-12-2011" xfId="165"/>
    <cellStyle name="_1 TONG HOP - CA NA" xfId="166"/>
    <cellStyle name="_123_DONG_THANH_Moi" xfId="167"/>
    <cellStyle name="_123_DONG_THANH_Moi_!1 1 bao cao giao KH ve HTCMT vung TNB   12-12-2011" xfId="168"/>
    <cellStyle name="_123_DONG_THANH_Moi_KH TPCP vung TNB (03-1-2012)" xfId="169"/>
    <cellStyle name="_Bang Chi tieu (2)" xfId="170"/>
    <cellStyle name="_BAO GIA NGAY 24-10-08 (co dam)" xfId="171"/>
    <cellStyle name="_BC  NAM 2007" xfId="172"/>
    <cellStyle name="_BC CV 6403 BKHĐT" xfId="173"/>
    <cellStyle name="_BC thuc hien KH 2009" xfId="174"/>
    <cellStyle name="_BC thuc hien KH 2009_15_10_2013 BC nhu cau von doi ung ODA (2014-2016) ngay 15102013 Sua" xfId="175"/>
    <cellStyle name="_BC thuc hien KH 2009_BC nhu cau von doi ung ODA nganh NN (BKH)" xfId="176"/>
    <cellStyle name="_BC thuc hien KH 2009_BC nhu cau von doi ung ODA nganh NN (BKH)_05-12  KH trung han 2016-2020 - Liem Thinh edited" xfId="177"/>
    <cellStyle name="_BC thuc hien KH 2009_BC nhu cau von doi ung ODA nganh NN (BKH)_Copy of 05-12  KH trung han 2016-2020 - Liem Thinh edited (1)" xfId="178"/>
    <cellStyle name="_BC thuc hien KH 2009_BC Tai co cau (bieu TH)" xfId="179"/>
    <cellStyle name="_BC thuc hien KH 2009_BC Tai co cau (bieu TH)_05-12  KH trung han 2016-2020 - Liem Thinh edited" xfId="180"/>
    <cellStyle name="_BC thuc hien KH 2009_BC Tai co cau (bieu TH)_Copy of 05-12  KH trung han 2016-2020 - Liem Thinh edited (1)" xfId="181"/>
    <cellStyle name="_BC thuc hien KH 2009_DK 2014-2015 final" xfId="182"/>
    <cellStyle name="_BC thuc hien KH 2009_DK 2014-2015 final_05-12  KH trung han 2016-2020 - Liem Thinh edited" xfId="183"/>
    <cellStyle name="_BC thuc hien KH 2009_DK 2014-2015 final_Copy of 05-12  KH trung han 2016-2020 - Liem Thinh edited (1)" xfId="184"/>
    <cellStyle name="_BC thuc hien KH 2009_DK 2014-2015 new" xfId="185"/>
    <cellStyle name="_BC thuc hien KH 2009_DK 2014-2015 new_05-12  KH trung han 2016-2020 - Liem Thinh edited" xfId="186"/>
    <cellStyle name="_BC thuc hien KH 2009_DK 2014-2015 new_Copy of 05-12  KH trung han 2016-2020 - Liem Thinh edited (1)" xfId="187"/>
    <cellStyle name="_BC thuc hien KH 2009_DK KH CBDT 2014 11-11-2013" xfId="188"/>
    <cellStyle name="_BC thuc hien KH 2009_DK KH CBDT 2014 11-11-2013(1)" xfId="189"/>
    <cellStyle name="_BC thuc hien KH 2009_DK KH CBDT 2014 11-11-2013(1)_05-12  KH trung han 2016-2020 - Liem Thinh edited" xfId="190"/>
    <cellStyle name="_BC thuc hien KH 2009_DK KH CBDT 2014 11-11-2013(1)_Copy of 05-12  KH trung han 2016-2020 - Liem Thinh edited (1)" xfId="191"/>
    <cellStyle name="_BC thuc hien KH 2009_DK KH CBDT 2014 11-11-2013_05-12  KH trung han 2016-2020 - Liem Thinh edited" xfId="192"/>
    <cellStyle name="_BC thuc hien KH 2009_DK KH CBDT 2014 11-11-2013_Copy of 05-12  KH trung han 2016-2020 - Liem Thinh edited (1)" xfId="193"/>
    <cellStyle name="_BC thuc hien KH 2009_KH 2011-2015" xfId="194"/>
    <cellStyle name="_BC thuc hien KH 2009_tai co cau dau tu (tong hop)1" xfId="195"/>
    <cellStyle name="_BEN TRE" xfId="196"/>
    <cellStyle name="_Bieu mau cong trinh khoi cong moi 3-4" xfId="197"/>
    <cellStyle name="_Bieu Tay Nam Bo 25-11" xfId="198"/>
    <cellStyle name="_Bieu3ODA" xfId="199"/>
    <cellStyle name="_Bieu3ODA_1" xfId="200"/>
    <cellStyle name="_Bieu4HTMT" xfId="201"/>
    <cellStyle name="_Bieu4HTMT_!1 1 bao cao giao KH ve HTCMT vung TNB   12-12-2011" xfId="202"/>
    <cellStyle name="_Bieu4HTMT_KH TPCP vung TNB (03-1-2012)" xfId="203"/>
    <cellStyle name="_Book1" xfId="204"/>
    <cellStyle name="_Book1 2" xfId="205"/>
    <cellStyle name="_Book1_!1 1 bao cao giao KH ve HTCMT vung TNB   12-12-2011" xfId="206"/>
    <cellStyle name="_Book1_1" xfId="207"/>
    <cellStyle name="_Book1_2" xfId="208"/>
    <cellStyle name="_Book1_BC-QT-WB-dthao" xfId="209"/>
    <cellStyle name="_Book1_BC-QT-WB-dthao_05-12  KH trung han 2016-2020 - Liem Thinh edited" xfId="210"/>
    <cellStyle name="_Book1_BC-QT-WB-dthao_Copy of 05-12  KH trung han 2016-2020 - Liem Thinh edited (1)" xfId="211"/>
    <cellStyle name="_Book1_BC-QT-WB-dthao_KH TPCP 2016-2020 (tong hop)" xfId="212"/>
    <cellStyle name="_Book1_Bieu3ODA" xfId="213"/>
    <cellStyle name="_Book1_Bieu4HTMT" xfId="214"/>
    <cellStyle name="_Book1_Bieu4HTMT_!1 1 bao cao giao KH ve HTCMT vung TNB   12-12-2011" xfId="215"/>
    <cellStyle name="_Book1_Bieu4HTMT_KH TPCP vung TNB (03-1-2012)" xfId="216"/>
    <cellStyle name="_Book1_bo sung von KCH nam 2010 va Du an tre kho khan" xfId="217"/>
    <cellStyle name="_Book1_bo sung von KCH nam 2010 va Du an tre kho khan_!1 1 bao cao giao KH ve HTCMT vung TNB   12-12-2011" xfId="218"/>
    <cellStyle name="_Book1_bo sung von KCH nam 2010 va Du an tre kho khan_KH TPCP vung TNB (03-1-2012)" xfId="219"/>
    <cellStyle name="_Book1_cong hang rao" xfId="220"/>
    <cellStyle name="_Book1_cong hang rao_!1 1 bao cao giao KH ve HTCMT vung TNB   12-12-2011" xfId="221"/>
    <cellStyle name="_Book1_cong hang rao_KH TPCP vung TNB (03-1-2012)" xfId="222"/>
    <cellStyle name="_Book1_danh muc chuan bi dau tu 2011 ngay 07-6-2011" xfId="223"/>
    <cellStyle name="_Book1_danh muc chuan bi dau tu 2011 ngay 07-6-2011_!1 1 bao cao giao KH ve HTCMT vung TNB   12-12-2011" xfId="224"/>
    <cellStyle name="_Book1_danh muc chuan bi dau tu 2011 ngay 07-6-2011_KH TPCP vung TNB (03-1-2012)" xfId="225"/>
    <cellStyle name="_Book1_Danh muc pbo nguon von XSKT, XDCB nam 2009 chuyen qua nam 2010" xfId="226"/>
    <cellStyle name="_Book1_Danh muc pbo nguon von XSKT, XDCB nam 2009 chuyen qua nam 2010_!1 1 bao cao giao KH ve HTCMT vung TNB   12-12-2011" xfId="227"/>
    <cellStyle name="_Book1_Danh muc pbo nguon von XSKT, XDCB nam 2009 chuyen qua nam 2010_KH TPCP vung TNB (03-1-2012)" xfId="228"/>
    <cellStyle name="_Book1_dieu chinh KH 2011 ngay 26-5-2011111" xfId="229"/>
    <cellStyle name="_Book1_dieu chinh KH 2011 ngay 26-5-2011111_!1 1 bao cao giao KH ve HTCMT vung TNB   12-12-2011" xfId="230"/>
    <cellStyle name="_Book1_dieu chinh KH 2011 ngay 26-5-2011111_KH TPCP vung TNB (03-1-2012)" xfId="231"/>
    <cellStyle name="_Book1_DS KCH PHAN BO VON NSDP NAM 2010" xfId="232"/>
    <cellStyle name="_Book1_DS KCH PHAN BO VON NSDP NAM 2010_!1 1 bao cao giao KH ve HTCMT vung TNB   12-12-2011" xfId="233"/>
    <cellStyle name="_Book1_DS KCH PHAN BO VON NSDP NAM 2010_KH TPCP vung TNB (03-1-2012)" xfId="234"/>
    <cellStyle name="_Book1_giao KH 2011 ngay 10-12-2010" xfId="235"/>
    <cellStyle name="_Book1_giao KH 2011 ngay 10-12-2010_!1 1 bao cao giao KH ve HTCMT vung TNB   12-12-2011" xfId="236"/>
    <cellStyle name="_Book1_giao KH 2011 ngay 10-12-2010_KH TPCP vung TNB (03-1-2012)" xfId="237"/>
    <cellStyle name="_Book1_IN" xfId="238"/>
    <cellStyle name="_Book1_Kh ql62 (2010) 11-09" xfId="239"/>
    <cellStyle name="_Book1_KH TPCP vung TNB (03-1-2012)" xfId="240"/>
    <cellStyle name="_Book1_Khung 2012" xfId="241"/>
    <cellStyle name="_Book1_kien giang 2" xfId="242"/>
    <cellStyle name="_Book1_phu luc tong ket tinh hinh TH giai doan 03-10 (ngay 30)" xfId="243"/>
    <cellStyle name="_Book1_phu luc tong ket tinh hinh TH giai doan 03-10 (ngay 30)_!1 1 bao cao giao KH ve HTCMT vung TNB   12-12-2011" xfId="244"/>
    <cellStyle name="_Book1_phu luc tong ket tinh hinh TH giai doan 03-10 (ngay 30)_KH TPCP vung TNB (03-1-2012)" xfId="245"/>
    <cellStyle name="_C.cong+B.luong-Sanluong" xfId="246"/>
    <cellStyle name="_cong hang rao" xfId="247"/>
    <cellStyle name="_dien chieu sang" xfId="248"/>
    <cellStyle name="_DK KH 2009" xfId="249"/>
    <cellStyle name="_DK KH 2009_15_10_2013 BC nhu cau von doi ung ODA (2014-2016) ngay 15102013 Sua" xfId="250"/>
    <cellStyle name="_DK KH 2009_BC nhu cau von doi ung ODA nganh NN (BKH)" xfId="251"/>
    <cellStyle name="_DK KH 2009_BC nhu cau von doi ung ODA nganh NN (BKH)_05-12  KH trung han 2016-2020 - Liem Thinh edited" xfId="252"/>
    <cellStyle name="_DK KH 2009_BC nhu cau von doi ung ODA nganh NN (BKH)_Copy of 05-12  KH trung han 2016-2020 - Liem Thinh edited (1)" xfId="253"/>
    <cellStyle name="_DK KH 2009_BC Tai co cau (bieu TH)" xfId="254"/>
    <cellStyle name="_DK KH 2009_BC Tai co cau (bieu TH)_05-12  KH trung han 2016-2020 - Liem Thinh edited" xfId="255"/>
    <cellStyle name="_DK KH 2009_BC Tai co cau (bieu TH)_Copy of 05-12  KH trung han 2016-2020 - Liem Thinh edited (1)" xfId="256"/>
    <cellStyle name="_DK KH 2009_DK 2014-2015 final" xfId="257"/>
    <cellStyle name="_DK KH 2009_DK 2014-2015 final_05-12  KH trung han 2016-2020 - Liem Thinh edited" xfId="258"/>
    <cellStyle name="_DK KH 2009_DK 2014-2015 final_Copy of 05-12  KH trung han 2016-2020 - Liem Thinh edited (1)" xfId="259"/>
    <cellStyle name="_DK KH 2009_DK 2014-2015 new" xfId="260"/>
    <cellStyle name="_DK KH 2009_DK 2014-2015 new_05-12  KH trung han 2016-2020 - Liem Thinh edited" xfId="261"/>
    <cellStyle name="_DK KH 2009_DK 2014-2015 new_Copy of 05-12  KH trung han 2016-2020 - Liem Thinh edited (1)" xfId="262"/>
    <cellStyle name="_DK KH 2009_DK KH CBDT 2014 11-11-2013" xfId="263"/>
    <cellStyle name="_DK KH 2009_DK KH CBDT 2014 11-11-2013(1)" xfId="264"/>
    <cellStyle name="_DK KH 2009_DK KH CBDT 2014 11-11-2013(1)_05-12  KH trung han 2016-2020 - Liem Thinh edited" xfId="265"/>
    <cellStyle name="_DK KH 2009_DK KH CBDT 2014 11-11-2013(1)_Copy of 05-12  KH trung han 2016-2020 - Liem Thinh edited (1)" xfId="266"/>
    <cellStyle name="_DK KH 2009_DK KH CBDT 2014 11-11-2013_05-12  KH trung han 2016-2020 - Liem Thinh edited" xfId="267"/>
    <cellStyle name="_DK KH 2009_DK KH CBDT 2014 11-11-2013_Copy of 05-12  KH trung han 2016-2020 - Liem Thinh edited (1)" xfId="268"/>
    <cellStyle name="_DK KH 2009_KH 2011-2015" xfId="269"/>
    <cellStyle name="_DK KH 2009_tai co cau dau tu (tong hop)1" xfId="270"/>
    <cellStyle name="_DK KH 2010" xfId="271"/>
    <cellStyle name="_DK KH 2010 (BKH)" xfId="272"/>
    <cellStyle name="_DK KH 2010_15_10_2013 BC nhu cau von doi ung ODA (2014-2016) ngay 15102013 Sua" xfId="273"/>
    <cellStyle name="_DK KH 2010_BC nhu cau von doi ung ODA nganh NN (BKH)" xfId="274"/>
    <cellStyle name="_DK KH 2010_BC nhu cau von doi ung ODA nganh NN (BKH)_05-12  KH trung han 2016-2020 - Liem Thinh edited" xfId="275"/>
    <cellStyle name="_DK KH 2010_BC nhu cau von doi ung ODA nganh NN (BKH)_Copy of 05-12  KH trung han 2016-2020 - Liem Thinh edited (1)" xfId="276"/>
    <cellStyle name="_DK KH 2010_BC Tai co cau (bieu TH)" xfId="277"/>
    <cellStyle name="_DK KH 2010_BC Tai co cau (bieu TH)_05-12  KH trung han 2016-2020 - Liem Thinh edited" xfId="278"/>
    <cellStyle name="_DK KH 2010_BC Tai co cau (bieu TH)_Copy of 05-12  KH trung han 2016-2020 - Liem Thinh edited (1)" xfId="279"/>
    <cellStyle name="_DK KH 2010_DK 2014-2015 final" xfId="280"/>
    <cellStyle name="_DK KH 2010_DK 2014-2015 final_05-12  KH trung han 2016-2020 - Liem Thinh edited" xfId="281"/>
    <cellStyle name="_DK KH 2010_DK 2014-2015 final_Copy of 05-12  KH trung han 2016-2020 - Liem Thinh edited (1)" xfId="282"/>
    <cellStyle name="_DK KH 2010_DK 2014-2015 new" xfId="283"/>
    <cellStyle name="_DK KH 2010_DK 2014-2015 new_05-12  KH trung han 2016-2020 - Liem Thinh edited" xfId="284"/>
    <cellStyle name="_DK KH 2010_DK 2014-2015 new_Copy of 05-12  KH trung han 2016-2020 - Liem Thinh edited (1)" xfId="285"/>
    <cellStyle name="_DK KH 2010_DK KH CBDT 2014 11-11-2013" xfId="286"/>
    <cellStyle name="_DK KH 2010_DK KH CBDT 2014 11-11-2013(1)" xfId="287"/>
    <cellStyle name="_DK KH 2010_DK KH CBDT 2014 11-11-2013(1)_05-12  KH trung han 2016-2020 - Liem Thinh edited" xfId="288"/>
    <cellStyle name="_DK KH 2010_DK KH CBDT 2014 11-11-2013(1)_Copy of 05-12  KH trung han 2016-2020 - Liem Thinh edited (1)" xfId="289"/>
    <cellStyle name="_DK KH 2010_DK KH CBDT 2014 11-11-2013_05-12  KH trung han 2016-2020 - Liem Thinh edited" xfId="290"/>
    <cellStyle name="_DK KH 2010_DK KH CBDT 2014 11-11-2013_Copy of 05-12  KH trung han 2016-2020 - Liem Thinh edited (1)" xfId="291"/>
    <cellStyle name="_DK KH 2010_KH 2011-2015" xfId="292"/>
    <cellStyle name="_DK KH 2010_tai co cau dau tu (tong hop)1" xfId="293"/>
    <cellStyle name="_DK TPCP 2010" xfId="294"/>
    <cellStyle name="_DO-D1500-KHONG CO TRONG DT" xfId="295"/>
    <cellStyle name="_Dong Thap" xfId="296"/>
    <cellStyle name="_Duyet TK thay đôi" xfId="297"/>
    <cellStyle name="_Duyet TK thay đôi_!1 1 bao cao giao KH ve HTCMT vung TNB   12-12-2011" xfId="298"/>
    <cellStyle name="_Duyet TK thay đôi_Bieu4HTMT" xfId="299"/>
    <cellStyle name="_Duyet TK thay đôi_Bieu4HTMT_!1 1 bao cao giao KH ve HTCMT vung TNB   12-12-2011" xfId="300"/>
    <cellStyle name="_Duyet TK thay đôi_Bieu4HTMT_KH TPCP vung TNB (03-1-2012)" xfId="301"/>
    <cellStyle name="_Duyet TK thay đôi_KH TPCP vung TNB (03-1-2012)" xfId="302"/>
    <cellStyle name="_GOITHAUSO2" xfId="303"/>
    <cellStyle name="_GOITHAUSO3" xfId="304"/>
    <cellStyle name="_GOITHAUSO4" xfId="305"/>
    <cellStyle name="_GTGT 2003" xfId="306"/>
    <cellStyle name="_Gui VU KH 5-5-09" xfId="307"/>
    <cellStyle name="_Gui VU KH 5-5-09_05-12  KH trung han 2016-2020 - Liem Thinh edited" xfId="308"/>
    <cellStyle name="_Gui VU KH 5-5-09_Copy of 05-12  KH trung han 2016-2020 - Liem Thinh edited (1)" xfId="309"/>
    <cellStyle name="_Gui VU KH 5-5-09_KH TPCP 2016-2020 (tong hop)" xfId="310"/>
    <cellStyle name="_HaHoa_TDT_DienCSang" xfId="311"/>
    <cellStyle name="_HaHoa19-5-07" xfId="312"/>
    <cellStyle name="_Huong CHI tieu Nhiem vu CTMTQG 2014(1)" xfId="313"/>
    <cellStyle name="_IN" xfId="314"/>
    <cellStyle name="_IN_!1 1 bao cao giao KH ve HTCMT vung TNB   12-12-2011" xfId="315"/>
    <cellStyle name="_IN_KH TPCP vung TNB (03-1-2012)" xfId="316"/>
    <cellStyle name="_KE KHAI THUE GTGT 2004" xfId="317"/>
    <cellStyle name="_KE KHAI THUE GTGT 2004_BCTC2004" xfId="318"/>
    <cellStyle name="_KH 2009" xfId="319"/>
    <cellStyle name="_KH 2009_15_10_2013 BC nhu cau von doi ung ODA (2014-2016) ngay 15102013 Sua" xfId="320"/>
    <cellStyle name="_KH 2009_BC nhu cau von doi ung ODA nganh NN (BKH)" xfId="321"/>
    <cellStyle name="_KH 2009_BC nhu cau von doi ung ODA nganh NN (BKH)_05-12  KH trung han 2016-2020 - Liem Thinh edited" xfId="322"/>
    <cellStyle name="_KH 2009_BC nhu cau von doi ung ODA nganh NN (BKH)_Copy of 05-12  KH trung han 2016-2020 - Liem Thinh edited (1)" xfId="323"/>
    <cellStyle name="_KH 2009_BC Tai co cau (bieu TH)" xfId="324"/>
    <cellStyle name="_KH 2009_BC Tai co cau (bieu TH)_05-12  KH trung han 2016-2020 - Liem Thinh edited" xfId="325"/>
    <cellStyle name="_KH 2009_BC Tai co cau (bieu TH)_Copy of 05-12  KH trung han 2016-2020 - Liem Thinh edited (1)" xfId="326"/>
    <cellStyle name="_KH 2009_DK 2014-2015 final" xfId="327"/>
    <cellStyle name="_KH 2009_DK 2014-2015 final_05-12  KH trung han 2016-2020 - Liem Thinh edited" xfId="328"/>
    <cellStyle name="_KH 2009_DK 2014-2015 final_Copy of 05-12  KH trung han 2016-2020 - Liem Thinh edited (1)" xfId="329"/>
    <cellStyle name="_KH 2009_DK 2014-2015 new" xfId="330"/>
    <cellStyle name="_KH 2009_DK 2014-2015 new_05-12  KH trung han 2016-2020 - Liem Thinh edited" xfId="331"/>
    <cellStyle name="_KH 2009_DK 2014-2015 new_Copy of 05-12  KH trung han 2016-2020 - Liem Thinh edited (1)" xfId="332"/>
    <cellStyle name="_KH 2009_DK KH CBDT 2014 11-11-2013" xfId="333"/>
    <cellStyle name="_KH 2009_DK KH CBDT 2014 11-11-2013(1)" xfId="334"/>
    <cellStyle name="_KH 2009_DK KH CBDT 2014 11-11-2013(1)_05-12  KH trung han 2016-2020 - Liem Thinh edited" xfId="335"/>
    <cellStyle name="_KH 2009_DK KH CBDT 2014 11-11-2013(1)_Copy of 05-12  KH trung han 2016-2020 - Liem Thinh edited (1)" xfId="336"/>
    <cellStyle name="_KH 2009_DK KH CBDT 2014 11-11-2013_05-12  KH trung han 2016-2020 - Liem Thinh edited" xfId="337"/>
    <cellStyle name="_KH 2009_DK KH CBDT 2014 11-11-2013_Copy of 05-12  KH trung han 2016-2020 - Liem Thinh edited (1)" xfId="338"/>
    <cellStyle name="_KH 2009_KH 2011-2015" xfId="339"/>
    <cellStyle name="_KH 2009_tai co cau dau tu (tong hop)1" xfId="340"/>
    <cellStyle name="_KH 2012 (TPCP) Bac Lieu (25-12-2011)" xfId="341"/>
    <cellStyle name="_Kh ql62 (2010) 11-09" xfId="342"/>
    <cellStyle name="_KH TPCP 2010 17-3-10" xfId="343"/>
    <cellStyle name="_KH TPCP vung TNB (03-1-2012)" xfId="344"/>
    <cellStyle name="_KH ung von cap bach 2009-Cuc NTTS de nghi (sua)" xfId="345"/>
    <cellStyle name="_KH.DTC.gd2016-2020 tinh (T2-2015)" xfId="346"/>
    <cellStyle name="_Khung 2012" xfId="347"/>
    <cellStyle name="_Khung nam 2010" xfId="348"/>
    <cellStyle name="_x0001__kien giang 2" xfId="349"/>
    <cellStyle name="_KT (2)" xfId="350"/>
    <cellStyle name="_KT (2) 2" xfId="351"/>
    <cellStyle name="_KT (2)_05-12  KH trung han 2016-2020 - Liem Thinh edited" xfId="352"/>
    <cellStyle name="_KT (2)_1" xfId="353"/>
    <cellStyle name="_KT (2)_1 2" xfId="354"/>
    <cellStyle name="_KT (2)_1_05-12  KH trung han 2016-2020 - Liem Thinh edited" xfId="355"/>
    <cellStyle name="_KT (2)_1_Copy of 05-12  KH trung han 2016-2020 - Liem Thinh edited (1)" xfId="356"/>
    <cellStyle name="_KT (2)_1_KH TPCP 2016-2020 (tong hop)" xfId="357"/>
    <cellStyle name="_KT (2)_1_Lora-tungchau" xfId="358"/>
    <cellStyle name="_KT (2)_1_Lora-tungchau 2" xfId="359"/>
    <cellStyle name="_KT (2)_1_Lora-tungchau_05-12  KH trung han 2016-2020 - Liem Thinh edited" xfId="360"/>
    <cellStyle name="_KT (2)_1_Lora-tungchau_Copy of 05-12  KH trung han 2016-2020 - Liem Thinh edited (1)" xfId="361"/>
    <cellStyle name="_KT (2)_1_Lora-tungchau_KH TPCP 2016-2020 (tong hop)" xfId="362"/>
    <cellStyle name="_KT (2)_1_Qt-HT3PQ1(CauKho)" xfId="363"/>
    <cellStyle name="_KT (2)_2" xfId="364"/>
    <cellStyle name="_KT (2)_2_TG-TH" xfId="365"/>
    <cellStyle name="_KT (2)_2_TG-TH 2" xfId="366"/>
    <cellStyle name="_KT (2)_2_TG-TH_05-12  KH trung han 2016-2020 - Liem Thinh edited" xfId="367"/>
    <cellStyle name="_KT (2)_2_TG-TH_ApGiaVatTu_cayxanh_latgach" xfId="368"/>
    <cellStyle name="_KT (2)_2_TG-TH_BANG TONG HOP TINH HINH THANH QUYET TOAN (MOI I)" xfId="369"/>
    <cellStyle name="_KT (2)_2_TG-TH_BAO CAO KLCT PT2000" xfId="370"/>
    <cellStyle name="_KT (2)_2_TG-TH_BAO CAO PT2000" xfId="371"/>
    <cellStyle name="_KT (2)_2_TG-TH_BAO CAO PT2000_Book1" xfId="372"/>
    <cellStyle name="_KT (2)_2_TG-TH_Bao cao XDCB 2001 - T11 KH dieu chinh 20-11-THAI" xfId="373"/>
    <cellStyle name="_KT (2)_2_TG-TH_BAO GIA NGAY 24-10-08 (co dam)" xfId="374"/>
    <cellStyle name="_KT (2)_2_TG-TH_BC  NAM 2007" xfId="375"/>
    <cellStyle name="_KT (2)_2_TG-TH_BC CV 6403 BKHĐT" xfId="376"/>
    <cellStyle name="_KT (2)_2_TG-TH_BC NQ11-CP - chinh sua lai" xfId="377"/>
    <cellStyle name="_KT (2)_2_TG-TH_BC NQ11-CP-Quynh sau bieu so3" xfId="378"/>
    <cellStyle name="_KT (2)_2_TG-TH_BC_NQ11-CP_-_Thao_sua_lai" xfId="379"/>
    <cellStyle name="_KT (2)_2_TG-TH_Bieu mau cong trinh khoi cong moi 3-4" xfId="380"/>
    <cellStyle name="_KT (2)_2_TG-TH_Bieu3ODA" xfId="381"/>
    <cellStyle name="_KT (2)_2_TG-TH_Bieu3ODA_1" xfId="382"/>
    <cellStyle name="_KT (2)_2_TG-TH_Bieu4HTMT" xfId="383"/>
    <cellStyle name="_KT (2)_2_TG-TH_bo sung von KCH nam 2010 va Du an tre kho khan" xfId="384"/>
    <cellStyle name="_KT (2)_2_TG-TH_Book1" xfId="385"/>
    <cellStyle name="_KT (2)_2_TG-TH_Book1 2" xfId="386"/>
    <cellStyle name="_KT (2)_2_TG-TH_Book1_1" xfId="387"/>
    <cellStyle name="_KT (2)_2_TG-TH_Book1_1 2" xfId="388"/>
    <cellStyle name="_KT (2)_2_TG-TH_Book1_1_BC CV 6403 BKHĐT" xfId="389"/>
    <cellStyle name="_KT (2)_2_TG-TH_Book1_1_Bieu mau cong trinh khoi cong moi 3-4" xfId="390"/>
    <cellStyle name="_KT (2)_2_TG-TH_Book1_1_Bieu3ODA" xfId="391"/>
    <cellStyle name="_KT (2)_2_TG-TH_Book1_1_Bieu4HTMT" xfId="392"/>
    <cellStyle name="_KT (2)_2_TG-TH_Book1_1_Book1" xfId="393"/>
    <cellStyle name="_KT (2)_2_TG-TH_Book1_1_Luy ke von ung nam 2011 -Thoa gui ngay 12-8-2012" xfId="394"/>
    <cellStyle name="_KT (2)_2_TG-TH_Book1_2" xfId="395"/>
    <cellStyle name="_KT (2)_2_TG-TH_Book1_2 2" xfId="396"/>
    <cellStyle name="_KT (2)_2_TG-TH_Book1_2_BC CV 6403 BKHĐT" xfId="397"/>
    <cellStyle name="_KT (2)_2_TG-TH_Book1_2_Bieu3ODA" xfId="398"/>
    <cellStyle name="_KT (2)_2_TG-TH_Book1_2_Luy ke von ung nam 2011 -Thoa gui ngay 12-8-2012" xfId="399"/>
    <cellStyle name="_KT (2)_2_TG-TH_Book1_3" xfId="400"/>
    <cellStyle name="_KT (2)_2_TG-TH_Book1_3 2" xfId="401"/>
    <cellStyle name="_KT (2)_2_TG-TH_Book1_4" xfId="402"/>
    <cellStyle name="_KT (2)_2_TG-TH_Book1_BC CV 6403 BKHĐT" xfId="403"/>
    <cellStyle name="_KT (2)_2_TG-TH_Book1_Bieu mau cong trinh khoi cong moi 3-4" xfId="404"/>
    <cellStyle name="_KT (2)_2_TG-TH_Book1_Bieu3ODA" xfId="405"/>
    <cellStyle name="_KT (2)_2_TG-TH_Book1_Bieu4HTMT" xfId="406"/>
    <cellStyle name="_KT (2)_2_TG-TH_Book1_bo sung von KCH nam 2010 va Du an tre kho khan" xfId="407"/>
    <cellStyle name="_KT (2)_2_TG-TH_Book1_Book1" xfId="408"/>
    <cellStyle name="_KT (2)_2_TG-TH_Book1_danh muc chuan bi dau tu 2011 ngay 07-6-2011" xfId="409"/>
    <cellStyle name="_KT (2)_2_TG-TH_Book1_Danh muc pbo nguon von XSKT, XDCB nam 2009 chuyen qua nam 2010" xfId="410"/>
    <cellStyle name="_KT (2)_2_TG-TH_Book1_dieu chinh KH 2011 ngay 26-5-2011111" xfId="411"/>
    <cellStyle name="_KT (2)_2_TG-TH_Book1_DS KCH PHAN BO VON NSDP NAM 2010" xfId="412"/>
    <cellStyle name="_KT (2)_2_TG-TH_Book1_giao KH 2011 ngay 10-12-2010" xfId="413"/>
    <cellStyle name="_KT (2)_2_TG-TH_Book1_Luy ke von ung nam 2011 -Thoa gui ngay 12-8-2012" xfId="414"/>
    <cellStyle name="_KT (2)_2_TG-TH_CAU Khanh Nam(Thi Cong)" xfId="415"/>
    <cellStyle name="_KT (2)_2_TG-TH_ChiHuong_ApGia" xfId="416"/>
    <cellStyle name="_KT (2)_2_TG-TH_CoCauPhi (version 1)" xfId="417"/>
    <cellStyle name="_KT (2)_2_TG-TH_Copy of 05-12  KH trung han 2016-2020 - Liem Thinh edited (1)" xfId="418"/>
    <cellStyle name="_KT (2)_2_TG-TH_danh muc chuan bi dau tu 2011 ngay 07-6-2011" xfId="419"/>
    <cellStyle name="_KT (2)_2_TG-TH_Danh muc pbo nguon von XSKT, XDCB nam 2009 chuyen qua nam 2010" xfId="420"/>
    <cellStyle name="_KT (2)_2_TG-TH_DAU NOI PL-CL TAI PHU LAMHC" xfId="421"/>
    <cellStyle name="_KT (2)_2_TG-TH_dieu chinh KH 2011 ngay 26-5-2011111" xfId="422"/>
    <cellStyle name="_KT (2)_2_TG-TH_DS KCH PHAN BO VON NSDP NAM 2010" xfId="423"/>
    <cellStyle name="_KT (2)_2_TG-TH_DTCDT MR.2N110.HOCMON.TDTOAN.CCUNG" xfId="424"/>
    <cellStyle name="_KT (2)_2_TG-TH_DU TRU VAT TU" xfId="425"/>
    <cellStyle name="_KT (2)_2_TG-TH_giao KH 2011 ngay 10-12-2010" xfId="426"/>
    <cellStyle name="_KT (2)_2_TG-TH_GTGT 2003" xfId="427"/>
    <cellStyle name="_KT (2)_2_TG-TH_KE KHAI THUE GTGT 2004" xfId="428"/>
    <cellStyle name="_KT (2)_2_TG-TH_KE KHAI THUE GTGT 2004_BCTC2004" xfId="429"/>
    <cellStyle name="_KT (2)_2_TG-TH_KH TPCP 2016-2020 (tong hop)" xfId="430"/>
    <cellStyle name="_KT (2)_2_TG-TH_KH TPCP vung TNB (03-1-2012)" xfId="431"/>
    <cellStyle name="_KT (2)_2_TG-TH_kien giang 2" xfId="432"/>
    <cellStyle name="_KT (2)_2_TG-TH_Lora-tungchau" xfId="433"/>
    <cellStyle name="_KT (2)_2_TG-TH_Luy ke von ung nam 2011 -Thoa gui ngay 12-8-2012" xfId="434"/>
    <cellStyle name="_KT (2)_2_TG-TH_NhanCong" xfId="435"/>
    <cellStyle name="_KT (2)_2_TG-TH_N-X-T-04" xfId="436"/>
    <cellStyle name="_KT (2)_2_TG-TH_PGIA-phieu tham tra Kho bac" xfId="437"/>
    <cellStyle name="_KT (2)_2_TG-TH_phu luc tong ket tinh hinh TH giai doan 03-10 (ngay 30)" xfId="438"/>
    <cellStyle name="_KT (2)_2_TG-TH_PT02-02" xfId="439"/>
    <cellStyle name="_KT (2)_2_TG-TH_PT02-02_Book1" xfId="440"/>
    <cellStyle name="_KT (2)_2_TG-TH_PT02-03" xfId="441"/>
    <cellStyle name="_KT (2)_2_TG-TH_PT02-03_Book1" xfId="442"/>
    <cellStyle name="_KT (2)_2_TG-TH_Qt-HT3PQ1(CauKho)" xfId="443"/>
    <cellStyle name="_KT (2)_2_TG-TH_Sheet1" xfId="444"/>
    <cellStyle name="_KT (2)_2_TG-TH_TK152-04" xfId="445"/>
    <cellStyle name="_KT (2)_2_TG-TH_ÿÿÿÿÿ" xfId="446"/>
    <cellStyle name="_KT (2)_2_TG-TH_ÿÿÿÿÿ_Bieu mau cong trinh khoi cong moi 3-4" xfId="447"/>
    <cellStyle name="_KT (2)_2_TG-TH_ÿÿÿÿÿ_Bieu3ODA" xfId="448"/>
    <cellStyle name="_KT (2)_2_TG-TH_ÿÿÿÿÿ_Bieu4HTMT" xfId="449"/>
    <cellStyle name="_KT (2)_2_TG-TH_ÿÿÿÿÿ_KH TPCP vung TNB (03-1-2012)" xfId="450"/>
    <cellStyle name="_KT (2)_2_TG-TH_ÿÿÿÿÿ_kien giang 2" xfId="451"/>
    <cellStyle name="_KT (2)_3" xfId="452"/>
    <cellStyle name="_KT (2)_3_TG-TH" xfId="453"/>
    <cellStyle name="_KT (2)_3_TG-TH 2" xfId="454"/>
    <cellStyle name="_KT (2)_3_TG-TH_05-12  KH trung han 2016-2020 - Liem Thinh edited" xfId="455"/>
    <cellStyle name="_KT (2)_3_TG-TH_BC  NAM 2007" xfId="456"/>
    <cellStyle name="_KT (2)_3_TG-TH_Bieu mau cong trinh khoi cong moi 3-4" xfId="457"/>
    <cellStyle name="_KT (2)_3_TG-TH_Bieu3ODA" xfId="458"/>
    <cellStyle name="_KT (2)_3_TG-TH_Bieu3ODA_1" xfId="459"/>
    <cellStyle name="_KT (2)_3_TG-TH_Bieu4HTMT" xfId="460"/>
    <cellStyle name="_KT (2)_3_TG-TH_bo sung von KCH nam 2010 va Du an tre kho khan" xfId="461"/>
    <cellStyle name="_KT (2)_3_TG-TH_Book1" xfId="462"/>
    <cellStyle name="_KT (2)_3_TG-TH_Book1 2" xfId="463"/>
    <cellStyle name="_KT (2)_3_TG-TH_Book1_1" xfId="464"/>
    <cellStyle name="_KT (2)_3_TG-TH_Book1_BC-QT-WB-dthao" xfId="465"/>
    <cellStyle name="_KT (2)_3_TG-TH_Book1_BC-QT-WB-dthao_05-12  KH trung han 2016-2020 - Liem Thinh edited" xfId="466"/>
    <cellStyle name="_KT (2)_3_TG-TH_Book1_BC-QT-WB-dthao_Copy of 05-12  KH trung han 2016-2020 - Liem Thinh edited (1)" xfId="467"/>
    <cellStyle name="_KT (2)_3_TG-TH_Book1_BC-QT-WB-dthao_KH TPCP 2016-2020 (tong hop)" xfId="468"/>
    <cellStyle name="_KT (2)_3_TG-TH_Book1_KH TPCP vung TNB (03-1-2012)" xfId="469"/>
    <cellStyle name="_KT (2)_3_TG-TH_Book1_kien giang 2" xfId="470"/>
    <cellStyle name="_KT (2)_3_TG-TH_Copy of 05-12  KH trung han 2016-2020 - Liem Thinh edited (1)" xfId="471"/>
    <cellStyle name="_KT (2)_3_TG-TH_danh muc chuan bi dau tu 2011 ngay 07-6-2011" xfId="472"/>
    <cellStyle name="_KT (2)_3_TG-TH_Danh muc pbo nguon von XSKT, XDCB nam 2009 chuyen qua nam 2010" xfId="473"/>
    <cellStyle name="_KT (2)_3_TG-TH_dieu chinh KH 2011 ngay 26-5-2011111" xfId="474"/>
    <cellStyle name="_KT (2)_3_TG-TH_DS KCH PHAN BO VON NSDP NAM 2010" xfId="475"/>
    <cellStyle name="_KT (2)_3_TG-TH_giao KH 2011 ngay 10-12-2010" xfId="476"/>
    <cellStyle name="_KT (2)_3_TG-TH_GTGT 2003" xfId="477"/>
    <cellStyle name="_KT (2)_3_TG-TH_KE KHAI THUE GTGT 2004" xfId="478"/>
    <cellStyle name="_KT (2)_3_TG-TH_KE KHAI THUE GTGT 2004_BCTC2004" xfId="479"/>
    <cellStyle name="_KT (2)_3_TG-TH_KH TPCP 2016-2020 (tong hop)" xfId="480"/>
    <cellStyle name="_KT (2)_3_TG-TH_KH TPCP vung TNB (03-1-2012)" xfId="481"/>
    <cellStyle name="_KT (2)_3_TG-TH_kien giang 2" xfId="482"/>
    <cellStyle name="_KT (2)_3_TG-TH_Lora-tungchau" xfId="483"/>
    <cellStyle name="_KT (2)_3_TG-TH_Lora-tungchau 2" xfId="484"/>
    <cellStyle name="_KT (2)_3_TG-TH_Lora-tungchau_05-12  KH trung han 2016-2020 - Liem Thinh edited" xfId="485"/>
    <cellStyle name="_KT (2)_3_TG-TH_Lora-tungchau_Copy of 05-12  KH trung han 2016-2020 - Liem Thinh edited (1)" xfId="486"/>
    <cellStyle name="_KT (2)_3_TG-TH_Lora-tungchau_KH TPCP 2016-2020 (tong hop)" xfId="487"/>
    <cellStyle name="_KT (2)_3_TG-TH_N-X-T-04" xfId="488"/>
    <cellStyle name="_KT (2)_3_TG-TH_PERSONAL" xfId="489"/>
    <cellStyle name="_KT (2)_3_TG-TH_PERSONAL_BC CV 6403 BKHĐT" xfId="490"/>
    <cellStyle name="_KT (2)_3_TG-TH_PERSONAL_Bieu mau cong trinh khoi cong moi 3-4" xfId="491"/>
    <cellStyle name="_KT (2)_3_TG-TH_PERSONAL_Bieu3ODA" xfId="492"/>
    <cellStyle name="_KT (2)_3_TG-TH_PERSONAL_Bieu4HTMT" xfId="493"/>
    <cellStyle name="_KT (2)_3_TG-TH_PERSONAL_Book1" xfId="494"/>
    <cellStyle name="_KT (2)_3_TG-TH_PERSONAL_Book1 2" xfId="495"/>
    <cellStyle name="_KT (2)_3_TG-TH_PERSONAL_HTQ.8 GD1" xfId="496"/>
    <cellStyle name="_KT (2)_3_TG-TH_PERSONAL_HTQ.8 GD1_05-12  KH trung han 2016-2020 - Liem Thinh edited" xfId="497"/>
    <cellStyle name="_KT (2)_3_TG-TH_PERSONAL_HTQ.8 GD1_Copy of 05-12  KH trung han 2016-2020 - Liem Thinh edited (1)" xfId="498"/>
    <cellStyle name="_KT (2)_3_TG-TH_PERSONAL_HTQ.8 GD1_KH TPCP 2016-2020 (tong hop)" xfId="499"/>
    <cellStyle name="_KT (2)_3_TG-TH_PERSONAL_Luy ke von ung nam 2011 -Thoa gui ngay 12-8-2012" xfId="500"/>
    <cellStyle name="_KT (2)_3_TG-TH_PERSONAL_Tong hop KHCB 2001" xfId="501"/>
    <cellStyle name="_KT (2)_3_TG-TH_Qt-HT3PQ1(CauKho)" xfId="502"/>
    <cellStyle name="_KT (2)_3_TG-TH_TK152-04" xfId="503"/>
    <cellStyle name="_KT (2)_3_TG-TH_ÿÿÿÿÿ" xfId="504"/>
    <cellStyle name="_KT (2)_3_TG-TH_ÿÿÿÿÿ_KH TPCP vung TNB (03-1-2012)" xfId="505"/>
    <cellStyle name="_KT (2)_3_TG-TH_ÿÿÿÿÿ_kien giang 2" xfId="506"/>
    <cellStyle name="_KT (2)_4" xfId="507"/>
    <cellStyle name="_KT (2)_4 2" xfId="508"/>
    <cellStyle name="_KT (2)_4_05-12  KH trung han 2016-2020 - Liem Thinh edited" xfId="509"/>
    <cellStyle name="_KT (2)_4_ApGiaVatTu_cayxanh_latgach" xfId="510"/>
    <cellStyle name="_KT (2)_4_BANG TONG HOP TINH HINH THANH QUYET TOAN (MOI I)" xfId="511"/>
    <cellStyle name="_KT (2)_4_BAO CAO KLCT PT2000" xfId="512"/>
    <cellStyle name="_KT (2)_4_BAO CAO PT2000" xfId="513"/>
    <cellStyle name="_KT (2)_4_BAO CAO PT2000_Book1" xfId="514"/>
    <cellStyle name="_KT (2)_4_Bao cao XDCB 2001 - T11 KH dieu chinh 20-11-THAI" xfId="515"/>
    <cellStyle name="_KT (2)_4_BAO GIA NGAY 24-10-08 (co dam)" xfId="516"/>
    <cellStyle name="_KT (2)_4_BC  NAM 2007" xfId="517"/>
    <cellStyle name="_KT (2)_4_BC CV 6403 BKHĐT" xfId="518"/>
    <cellStyle name="_KT (2)_4_BC NQ11-CP - chinh sua lai" xfId="519"/>
    <cellStyle name="_KT (2)_4_BC NQ11-CP-Quynh sau bieu so3" xfId="520"/>
    <cellStyle name="_KT (2)_4_BC_NQ11-CP_-_Thao_sua_lai" xfId="521"/>
    <cellStyle name="_KT (2)_4_Bieu mau cong trinh khoi cong moi 3-4" xfId="522"/>
    <cellStyle name="_KT (2)_4_Bieu3ODA" xfId="523"/>
    <cellStyle name="_KT (2)_4_Bieu3ODA_1" xfId="524"/>
    <cellStyle name="_KT (2)_4_Bieu4HTMT" xfId="525"/>
    <cellStyle name="_KT (2)_4_bo sung von KCH nam 2010 va Du an tre kho khan" xfId="526"/>
    <cellStyle name="_KT (2)_4_Book1" xfId="527"/>
    <cellStyle name="_KT (2)_4_Book1 2" xfId="528"/>
    <cellStyle name="_KT (2)_4_Book1_1" xfId="529"/>
    <cellStyle name="_KT (2)_4_Book1_1 2" xfId="530"/>
    <cellStyle name="_KT (2)_4_Book1_1_BC CV 6403 BKHĐT" xfId="531"/>
    <cellStyle name="_KT (2)_4_Book1_1_Bieu mau cong trinh khoi cong moi 3-4" xfId="532"/>
    <cellStyle name="_KT (2)_4_Book1_1_Bieu3ODA" xfId="533"/>
    <cellStyle name="_KT (2)_4_Book1_1_Bieu4HTMT" xfId="534"/>
    <cellStyle name="_KT (2)_4_Book1_1_Book1" xfId="535"/>
    <cellStyle name="_KT (2)_4_Book1_1_Luy ke von ung nam 2011 -Thoa gui ngay 12-8-2012" xfId="536"/>
    <cellStyle name="_KT (2)_4_Book1_2" xfId="537"/>
    <cellStyle name="_KT (2)_4_Book1_2 2" xfId="538"/>
    <cellStyle name="_KT (2)_4_Book1_2_BC CV 6403 BKHĐT" xfId="539"/>
    <cellStyle name="_KT (2)_4_Book1_2_Bieu3ODA" xfId="540"/>
    <cellStyle name="_KT (2)_4_Book1_2_Luy ke von ung nam 2011 -Thoa gui ngay 12-8-2012" xfId="541"/>
    <cellStyle name="_KT (2)_4_Book1_3" xfId="542"/>
    <cellStyle name="_KT (2)_4_Book1_3 2" xfId="543"/>
    <cellStyle name="_KT (2)_4_Book1_4" xfId="544"/>
    <cellStyle name="_KT (2)_4_Book1_BC CV 6403 BKHĐT" xfId="545"/>
    <cellStyle name="_KT (2)_4_Book1_Bieu mau cong trinh khoi cong moi 3-4" xfId="546"/>
    <cellStyle name="_KT (2)_4_Book1_Bieu3ODA" xfId="547"/>
    <cellStyle name="_KT (2)_4_Book1_Bieu4HTMT" xfId="548"/>
    <cellStyle name="_KT (2)_4_Book1_bo sung von KCH nam 2010 va Du an tre kho khan" xfId="549"/>
    <cellStyle name="_KT (2)_4_Book1_Book1" xfId="550"/>
    <cellStyle name="_KT (2)_4_Book1_danh muc chuan bi dau tu 2011 ngay 07-6-2011" xfId="551"/>
    <cellStyle name="_KT (2)_4_Book1_Danh muc pbo nguon von XSKT, XDCB nam 2009 chuyen qua nam 2010" xfId="552"/>
    <cellStyle name="_KT (2)_4_Book1_dieu chinh KH 2011 ngay 26-5-2011111" xfId="553"/>
    <cellStyle name="_KT (2)_4_Book1_DS KCH PHAN BO VON NSDP NAM 2010" xfId="554"/>
    <cellStyle name="_KT (2)_4_Book1_giao KH 2011 ngay 10-12-2010" xfId="555"/>
    <cellStyle name="_KT (2)_4_Book1_Luy ke von ung nam 2011 -Thoa gui ngay 12-8-2012" xfId="556"/>
    <cellStyle name="_KT (2)_4_CAU Khanh Nam(Thi Cong)" xfId="557"/>
    <cellStyle name="_KT (2)_4_ChiHuong_ApGia" xfId="558"/>
    <cellStyle name="_KT (2)_4_CoCauPhi (version 1)" xfId="559"/>
    <cellStyle name="_KT (2)_4_Copy of 05-12  KH trung han 2016-2020 - Liem Thinh edited (1)" xfId="560"/>
    <cellStyle name="_KT (2)_4_danh muc chuan bi dau tu 2011 ngay 07-6-2011" xfId="561"/>
    <cellStyle name="_KT (2)_4_Danh muc pbo nguon von XSKT, XDCB nam 2009 chuyen qua nam 2010" xfId="562"/>
    <cellStyle name="_KT (2)_4_DAU NOI PL-CL TAI PHU LAMHC" xfId="563"/>
    <cellStyle name="_KT (2)_4_dieu chinh KH 2011 ngay 26-5-2011111" xfId="564"/>
    <cellStyle name="_KT (2)_4_DS KCH PHAN BO VON NSDP NAM 2010" xfId="565"/>
    <cellStyle name="_KT (2)_4_DTCDT MR.2N110.HOCMON.TDTOAN.CCUNG" xfId="566"/>
    <cellStyle name="_KT (2)_4_DU TRU VAT TU" xfId="567"/>
    <cellStyle name="_KT (2)_4_giao KH 2011 ngay 10-12-2010" xfId="568"/>
    <cellStyle name="_KT (2)_4_GTGT 2003" xfId="569"/>
    <cellStyle name="_KT (2)_4_KE KHAI THUE GTGT 2004" xfId="570"/>
    <cellStyle name="_KT (2)_4_KE KHAI THUE GTGT 2004_BCTC2004" xfId="571"/>
    <cellStyle name="_KT (2)_4_KH TPCP 2016-2020 (tong hop)" xfId="572"/>
    <cellStyle name="_KT (2)_4_KH TPCP vung TNB (03-1-2012)" xfId="573"/>
    <cellStyle name="_KT (2)_4_kien giang 2" xfId="574"/>
    <cellStyle name="_KT (2)_4_Lora-tungchau" xfId="575"/>
    <cellStyle name="_KT (2)_4_Luy ke von ung nam 2011 -Thoa gui ngay 12-8-2012" xfId="576"/>
    <cellStyle name="_KT (2)_4_NhanCong" xfId="577"/>
    <cellStyle name="_KT (2)_4_N-X-T-04" xfId="578"/>
    <cellStyle name="_KT (2)_4_PGIA-phieu tham tra Kho bac" xfId="579"/>
    <cellStyle name="_KT (2)_4_phu luc tong ket tinh hinh TH giai doan 03-10 (ngay 30)" xfId="580"/>
    <cellStyle name="_KT (2)_4_PT02-02" xfId="581"/>
    <cellStyle name="_KT (2)_4_PT02-02_Book1" xfId="582"/>
    <cellStyle name="_KT (2)_4_PT02-03" xfId="583"/>
    <cellStyle name="_KT (2)_4_PT02-03_Book1" xfId="584"/>
    <cellStyle name="_KT (2)_4_Qt-HT3PQ1(CauKho)" xfId="585"/>
    <cellStyle name="_KT (2)_4_Sheet1" xfId="586"/>
    <cellStyle name="_KT (2)_4_TG-TH" xfId="587"/>
    <cellStyle name="_KT (2)_4_TK152-04" xfId="588"/>
    <cellStyle name="_KT (2)_4_ÿÿÿÿÿ" xfId="589"/>
    <cellStyle name="_KT (2)_4_ÿÿÿÿÿ_Bieu mau cong trinh khoi cong moi 3-4" xfId="590"/>
    <cellStyle name="_KT (2)_4_ÿÿÿÿÿ_Bieu3ODA" xfId="591"/>
    <cellStyle name="_KT (2)_4_ÿÿÿÿÿ_Bieu4HTMT" xfId="592"/>
    <cellStyle name="_KT (2)_4_ÿÿÿÿÿ_KH TPCP vung TNB (03-1-2012)" xfId="593"/>
    <cellStyle name="_KT (2)_4_ÿÿÿÿÿ_kien giang 2" xfId="594"/>
    <cellStyle name="_KT (2)_5" xfId="595"/>
    <cellStyle name="_KT (2)_5 2" xfId="596"/>
    <cellStyle name="_KT (2)_5_05-12  KH trung han 2016-2020 - Liem Thinh edited" xfId="597"/>
    <cellStyle name="_KT (2)_5_ApGiaVatTu_cayxanh_latgach" xfId="598"/>
    <cellStyle name="_KT (2)_5_BANG TONG HOP TINH HINH THANH QUYET TOAN (MOI I)" xfId="599"/>
    <cellStyle name="_KT (2)_5_BAO CAO KLCT PT2000" xfId="600"/>
    <cellStyle name="_KT (2)_5_BAO CAO PT2000" xfId="601"/>
    <cellStyle name="_KT (2)_5_BAO CAO PT2000_Book1" xfId="602"/>
    <cellStyle name="_KT (2)_5_Bao cao XDCB 2001 - T11 KH dieu chinh 20-11-THAI" xfId="603"/>
    <cellStyle name="_KT (2)_5_BAO GIA NGAY 24-10-08 (co dam)" xfId="604"/>
    <cellStyle name="_KT (2)_5_BC  NAM 2007" xfId="605"/>
    <cellStyle name="_KT (2)_5_BC CV 6403 BKHĐT" xfId="606"/>
    <cellStyle name="_KT (2)_5_BC NQ11-CP - chinh sua lai" xfId="607"/>
    <cellStyle name="_KT (2)_5_BC NQ11-CP-Quynh sau bieu so3" xfId="608"/>
    <cellStyle name="_KT (2)_5_BC_NQ11-CP_-_Thao_sua_lai" xfId="609"/>
    <cellStyle name="_KT (2)_5_Bieu mau cong trinh khoi cong moi 3-4" xfId="610"/>
    <cellStyle name="_KT (2)_5_Bieu3ODA" xfId="611"/>
    <cellStyle name="_KT (2)_5_Bieu3ODA_1" xfId="612"/>
    <cellStyle name="_KT (2)_5_Bieu4HTMT" xfId="613"/>
    <cellStyle name="_KT (2)_5_bo sung von KCH nam 2010 va Du an tre kho khan" xfId="614"/>
    <cellStyle name="_KT (2)_5_Book1" xfId="615"/>
    <cellStyle name="_KT (2)_5_Book1 2" xfId="616"/>
    <cellStyle name="_KT (2)_5_Book1_1" xfId="617"/>
    <cellStyle name="_KT (2)_5_Book1_1 2" xfId="618"/>
    <cellStyle name="_KT (2)_5_Book1_1_BC CV 6403 BKHĐT" xfId="619"/>
    <cellStyle name="_KT (2)_5_Book1_1_Bieu mau cong trinh khoi cong moi 3-4" xfId="620"/>
    <cellStyle name="_KT (2)_5_Book1_1_Bieu3ODA" xfId="621"/>
    <cellStyle name="_KT (2)_5_Book1_1_Bieu4HTMT" xfId="622"/>
    <cellStyle name="_KT (2)_5_Book1_1_Book1" xfId="623"/>
    <cellStyle name="_KT (2)_5_Book1_1_Luy ke von ung nam 2011 -Thoa gui ngay 12-8-2012" xfId="624"/>
    <cellStyle name="_KT (2)_5_Book1_2" xfId="625"/>
    <cellStyle name="_KT (2)_5_Book1_2 2" xfId="626"/>
    <cellStyle name="_KT (2)_5_Book1_2_BC CV 6403 BKHĐT" xfId="627"/>
    <cellStyle name="_KT (2)_5_Book1_2_Bieu3ODA" xfId="628"/>
    <cellStyle name="_KT (2)_5_Book1_2_Luy ke von ung nam 2011 -Thoa gui ngay 12-8-2012" xfId="629"/>
    <cellStyle name="_KT (2)_5_Book1_3" xfId="630"/>
    <cellStyle name="_KT (2)_5_Book1_4" xfId="631"/>
    <cellStyle name="_KT (2)_5_Book1_BC CV 6403 BKHĐT" xfId="632"/>
    <cellStyle name="_KT (2)_5_Book1_BC-QT-WB-dthao" xfId="633"/>
    <cellStyle name="_KT (2)_5_Book1_Bieu mau cong trinh khoi cong moi 3-4" xfId="634"/>
    <cellStyle name="_KT (2)_5_Book1_Bieu3ODA" xfId="635"/>
    <cellStyle name="_KT (2)_5_Book1_Bieu4HTMT" xfId="636"/>
    <cellStyle name="_KT (2)_5_Book1_bo sung von KCH nam 2010 va Du an tre kho khan" xfId="637"/>
    <cellStyle name="_KT (2)_5_Book1_Book1" xfId="638"/>
    <cellStyle name="_KT (2)_5_Book1_danh muc chuan bi dau tu 2011 ngay 07-6-2011" xfId="639"/>
    <cellStyle name="_KT (2)_5_Book1_Danh muc pbo nguon von XSKT, XDCB nam 2009 chuyen qua nam 2010" xfId="640"/>
    <cellStyle name="_KT (2)_5_Book1_dieu chinh KH 2011 ngay 26-5-2011111" xfId="641"/>
    <cellStyle name="_KT (2)_5_Book1_DS KCH PHAN BO VON NSDP NAM 2010" xfId="642"/>
    <cellStyle name="_KT (2)_5_Book1_giao KH 2011 ngay 10-12-2010" xfId="643"/>
    <cellStyle name="_KT (2)_5_Book1_Luy ke von ung nam 2011 -Thoa gui ngay 12-8-2012" xfId="644"/>
    <cellStyle name="_KT (2)_5_CAU Khanh Nam(Thi Cong)" xfId="645"/>
    <cellStyle name="_KT (2)_5_ChiHuong_ApGia" xfId="646"/>
    <cellStyle name="_KT (2)_5_CoCauPhi (version 1)" xfId="647"/>
    <cellStyle name="_KT (2)_5_Copy of 05-12  KH trung han 2016-2020 - Liem Thinh edited (1)" xfId="648"/>
    <cellStyle name="_KT (2)_5_danh muc chuan bi dau tu 2011 ngay 07-6-2011" xfId="649"/>
    <cellStyle name="_KT (2)_5_Danh muc pbo nguon von XSKT, XDCB nam 2009 chuyen qua nam 2010" xfId="650"/>
    <cellStyle name="_KT (2)_5_DAU NOI PL-CL TAI PHU LAMHC" xfId="651"/>
    <cellStyle name="_KT (2)_5_dieu chinh KH 2011 ngay 26-5-2011111" xfId="652"/>
    <cellStyle name="_KT (2)_5_DS KCH PHAN BO VON NSDP NAM 2010" xfId="653"/>
    <cellStyle name="_KT (2)_5_DTCDT MR.2N110.HOCMON.TDTOAN.CCUNG" xfId="654"/>
    <cellStyle name="_KT (2)_5_DU TRU VAT TU" xfId="655"/>
    <cellStyle name="_KT (2)_5_giao KH 2011 ngay 10-12-2010" xfId="656"/>
    <cellStyle name="_KT (2)_5_GTGT 2003" xfId="657"/>
    <cellStyle name="_KT (2)_5_KE KHAI THUE GTGT 2004" xfId="658"/>
    <cellStyle name="_KT (2)_5_KE KHAI THUE GTGT 2004_BCTC2004" xfId="659"/>
    <cellStyle name="_KT (2)_5_KH TPCP 2016-2020 (tong hop)" xfId="660"/>
    <cellStyle name="_KT (2)_5_KH TPCP vung TNB (03-1-2012)" xfId="661"/>
    <cellStyle name="_KT (2)_5_kien giang 2" xfId="662"/>
    <cellStyle name="_KT (2)_5_Lora-tungchau" xfId="663"/>
    <cellStyle name="_KT (2)_5_Luy ke von ung nam 2011 -Thoa gui ngay 12-8-2012" xfId="664"/>
    <cellStyle name="_KT (2)_5_NhanCong" xfId="665"/>
    <cellStyle name="_KT (2)_5_N-X-T-04" xfId="666"/>
    <cellStyle name="_KT (2)_5_PGIA-phieu tham tra Kho bac" xfId="667"/>
    <cellStyle name="_KT (2)_5_phu luc tong ket tinh hinh TH giai doan 03-10 (ngay 30)" xfId="668"/>
    <cellStyle name="_KT (2)_5_PT02-02" xfId="669"/>
    <cellStyle name="_KT (2)_5_PT02-02_Book1" xfId="670"/>
    <cellStyle name="_KT (2)_5_PT02-03" xfId="671"/>
    <cellStyle name="_KT (2)_5_PT02-03_Book1" xfId="672"/>
    <cellStyle name="_KT (2)_5_Qt-HT3PQ1(CauKho)" xfId="673"/>
    <cellStyle name="_KT (2)_5_Sheet1" xfId="674"/>
    <cellStyle name="_KT (2)_5_TK152-04" xfId="675"/>
    <cellStyle name="_KT (2)_5_ÿÿÿÿÿ" xfId="676"/>
    <cellStyle name="_KT (2)_5_ÿÿÿÿÿ_Bieu mau cong trinh khoi cong moi 3-4" xfId="677"/>
    <cellStyle name="_KT (2)_5_ÿÿÿÿÿ_Bieu3ODA" xfId="678"/>
    <cellStyle name="_KT (2)_5_ÿÿÿÿÿ_Bieu4HTMT" xfId="679"/>
    <cellStyle name="_KT (2)_5_ÿÿÿÿÿ_KH TPCP vung TNB (03-1-2012)" xfId="680"/>
    <cellStyle name="_KT (2)_5_ÿÿÿÿÿ_kien giang 2" xfId="681"/>
    <cellStyle name="_KT (2)_BC  NAM 2007" xfId="682"/>
    <cellStyle name="_KT (2)_Bieu mau cong trinh khoi cong moi 3-4" xfId="683"/>
    <cellStyle name="_KT (2)_Bieu3ODA" xfId="684"/>
    <cellStyle name="_KT (2)_Bieu3ODA_1" xfId="685"/>
    <cellStyle name="_KT (2)_Bieu4HTMT" xfId="686"/>
    <cellStyle name="_KT (2)_bo sung von KCH nam 2010 va Du an tre kho khan" xfId="687"/>
    <cellStyle name="_KT (2)_Book1" xfId="688"/>
    <cellStyle name="_KT (2)_Book1 2" xfId="689"/>
    <cellStyle name="_KT (2)_Book1_1" xfId="690"/>
    <cellStyle name="_KT (2)_Book1_BC-QT-WB-dthao" xfId="691"/>
    <cellStyle name="_KT (2)_Book1_BC-QT-WB-dthao_05-12  KH trung han 2016-2020 - Liem Thinh edited" xfId="692"/>
    <cellStyle name="_KT (2)_Book1_BC-QT-WB-dthao_Copy of 05-12  KH trung han 2016-2020 - Liem Thinh edited (1)" xfId="693"/>
    <cellStyle name="_KT (2)_Book1_BC-QT-WB-dthao_KH TPCP 2016-2020 (tong hop)" xfId="694"/>
    <cellStyle name="_KT (2)_Book1_KH TPCP vung TNB (03-1-2012)" xfId="695"/>
    <cellStyle name="_KT (2)_Book1_kien giang 2" xfId="696"/>
    <cellStyle name="_KT (2)_Copy of 05-12  KH trung han 2016-2020 - Liem Thinh edited (1)" xfId="697"/>
    <cellStyle name="_KT (2)_danh muc chuan bi dau tu 2011 ngay 07-6-2011" xfId="698"/>
    <cellStyle name="_KT (2)_Danh muc pbo nguon von XSKT, XDCB nam 2009 chuyen qua nam 2010" xfId="699"/>
    <cellStyle name="_KT (2)_dieu chinh KH 2011 ngay 26-5-2011111" xfId="700"/>
    <cellStyle name="_KT (2)_DS KCH PHAN BO VON NSDP NAM 2010" xfId="701"/>
    <cellStyle name="_KT (2)_giao KH 2011 ngay 10-12-2010" xfId="702"/>
    <cellStyle name="_KT (2)_GTGT 2003" xfId="703"/>
    <cellStyle name="_KT (2)_KE KHAI THUE GTGT 2004" xfId="704"/>
    <cellStyle name="_KT (2)_KE KHAI THUE GTGT 2004_BCTC2004" xfId="705"/>
    <cellStyle name="_KT (2)_KH TPCP 2016-2020 (tong hop)" xfId="706"/>
    <cellStyle name="_KT (2)_KH TPCP vung TNB (03-1-2012)" xfId="707"/>
    <cellStyle name="_KT (2)_kien giang 2" xfId="708"/>
    <cellStyle name="_KT (2)_Lora-tungchau" xfId="709"/>
    <cellStyle name="_KT (2)_Lora-tungchau 2" xfId="710"/>
    <cellStyle name="_KT (2)_Lora-tungchau_05-12  KH trung han 2016-2020 - Liem Thinh edited" xfId="711"/>
    <cellStyle name="_KT (2)_Lora-tungchau_Copy of 05-12  KH trung han 2016-2020 - Liem Thinh edited (1)" xfId="712"/>
    <cellStyle name="_KT (2)_Lora-tungchau_KH TPCP 2016-2020 (tong hop)" xfId="713"/>
    <cellStyle name="_KT (2)_N-X-T-04" xfId="714"/>
    <cellStyle name="_KT (2)_PERSONAL" xfId="715"/>
    <cellStyle name="_KT (2)_PERSONAL_BC CV 6403 BKHĐT" xfId="716"/>
    <cellStyle name="_KT (2)_PERSONAL_Bieu mau cong trinh khoi cong moi 3-4" xfId="717"/>
    <cellStyle name="_KT (2)_PERSONAL_Bieu3ODA" xfId="718"/>
    <cellStyle name="_KT (2)_PERSONAL_Bieu4HTMT" xfId="719"/>
    <cellStyle name="_KT (2)_PERSONAL_Book1" xfId="720"/>
    <cellStyle name="_KT (2)_PERSONAL_Book1 2" xfId="721"/>
    <cellStyle name="_KT (2)_PERSONAL_HTQ.8 GD1" xfId="722"/>
    <cellStyle name="_KT (2)_PERSONAL_HTQ.8 GD1_05-12  KH trung han 2016-2020 - Liem Thinh edited" xfId="723"/>
    <cellStyle name="_KT (2)_PERSONAL_HTQ.8 GD1_Copy of 05-12  KH trung han 2016-2020 - Liem Thinh edited (1)" xfId="724"/>
    <cellStyle name="_KT (2)_PERSONAL_HTQ.8 GD1_KH TPCP 2016-2020 (tong hop)" xfId="725"/>
    <cellStyle name="_KT (2)_PERSONAL_Luy ke von ung nam 2011 -Thoa gui ngay 12-8-2012" xfId="726"/>
    <cellStyle name="_KT (2)_PERSONAL_Tong hop KHCB 2001" xfId="727"/>
    <cellStyle name="_KT (2)_Qt-HT3PQ1(CauKho)" xfId="728"/>
    <cellStyle name="_KT (2)_TG-TH" xfId="729"/>
    <cellStyle name="_KT (2)_TK152-04" xfId="730"/>
    <cellStyle name="_KT (2)_ÿÿÿÿÿ" xfId="731"/>
    <cellStyle name="_KT (2)_ÿÿÿÿÿ_KH TPCP vung TNB (03-1-2012)" xfId="732"/>
    <cellStyle name="_KT (2)_ÿÿÿÿÿ_kien giang 2" xfId="733"/>
    <cellStyle name="_KT_TG" xfId="734"/>
    <cellStyle name="_KT_TG_1" xfId="735"/>
    <cellStyle name="_KT_TG_1 2" xfId="736"/>
    <cellStyle name="_KT_TG_1_05-12  KH trung han 2016-2020 - Liem Thinh edited" xfId="737"/>
    <cellStyle name="_KT_TG_1_ApGiaVatTu_cayxanh_latgach" xfId="738"/>
    <cellStyle name="_KT_TG_1_BANG TONG HOP TINH HINH THANH QUYET TOAN (MOI I)" xfId="739"/>
    <cellStyle name="_KT_TG_1_BAO CAO KLCT PT2000" xfId="740"/>
    <cellStyle name="_KT_TG_1_BAO CAO PT2000" xfId="741"/>
    <cellStyle name="_KT_TG_1_BAO CAO PT2000_Book1" xfId="742"/>
    <cellStyle name="_KT_TG_1_Bao cao XDCB 2001 - T11 KH dieu chinh 20-11-THAI" xfId="743"/>
    <cellStyle name="_KT_TG_1_BAO GIA NGAY 24-10-08 (co dam)" xfId="744"/>
    <cellStyle name="_KT_TG_1_BC  NAM 2007" xfId="745"/>
    <cellStyle name="_KT_TG_1_BC CV 6403 BKHĐT" xfId="746"/>
    <cellStyle name="_KT_TG_1_BC NQ11-CP - chinh sua lai" xfId="747"/>
    <cellStyle name="_KT_TG_1_BC NQ11-CP-Quynh sau bieu so3" xfId="748"/>
    <cellStyle name="_KT_TG_1_BC_NQ11-CP_-_Thao_sua_lai" xfId="749"/>
    <cellStyle name="_KT_TG_1_Bieu mau cong trinh khoi cong moi 3-4" xfId="750"/>
    <cellStyle name="_KT_TG_1_Bieu3ODA" xfId="751"/>
    <cellStyle name="_KT_TG_1_Bieu3ODA_1" xfId="752"/>
    <cellStyle name="_KT_TG_1_Bieu4HTMT" xfId="753"/>
    <cellStyle name="_KT_TG_1_bo sung von KCH nam 2010 va Du an tre kho khan" xfId="754"/>
    <cellStyle name="_KT_TG_1_Book1" xfId="755"/>
    <cellStyle name="_KT_TG_1_Book1 2" xfId="756"/>
    <cellStyle name="_KT_TG_1_Book1_1" xfId="757"/>
    <cellStyle name="_KT_TG_1_Book1_1 2" xfId="758"/>
    <cellStyle name="_KT_TG_1_Book1_1_BC CV 6403 BKHĐT" xfId="759"/>
    <cellStyle name="_KT_TG_1_Book1_1_Bieu mau cong trinh khoi cong moi 3-4" xfId="760"/>
    <cellStyle name="_KT_TG_1_Book1_1_Bieu3ODA" xfId="761"/>
    <cellStyle name="_KT_TG_1_Book1_1_Bieu4HTMT" xfId="762"/>
    <cellStyle name="_KT_TG_1_Book1_1_Book1" xfId="763"/>
    <cellStyle name="_KT_TG_1_Book1_1_Luy ke von ung nam 2011 -Thoa gui ngay 12-8-2012" xfId="764"/>
    <cellStyle name="_KT_TG_1_Book1_2" xfId="765"/>
    <cellStyle name="_KT_TG_1_Book1_2 2" xfId="766"/>
    <cellStyle name="_KT_TG_1_Book1_2_BC CV 6403 BKHĐT" xfId="767"/>
    <cellStyle name="_KT_TG_1_Book1_2_Bieu3ODA" xfId="768"/>
    <cellStyle name="_KT_TG_1_Book1_2_Luy ke von ung nam 2011 -Thoa gui ngay 12-8-2012" xfId="769"/>
    <cellStyle name="_KT_TG_1_Book1_3" xfId="770"/>
    <cellStyle name="_KT_TG_1_Book1_4" xfId="771"/>
    <cellStyle name="_KT_TG_1_Book1_BC CV 6403 BKHĐT" xfId="772"/>
    <cellStyle name="_KT_TG_1_Book1_BC-QT-WB-dthao" xfId="773"/>
    <cellStyle name="_KT_TG_1_Book1_Bieu mau cong trinh khoi cong moi 3-4" xfId="774"/>
    <cellStyle name="_KT_TG_1_Book1_Bieu3ODA" xfId="775"/>
    <cellStyle name="_KT_TG_1_Book1_Bieu4HTMT" xfId="776"/>
    <cellStyle name="_KT_TG_1_Book1_bo sung von KCH nam 2010 va Du an tre kho khan" xfId="777"/>
    <cellStyle name="_KT_TG_1_Book1_Book1" xfId="778"/>
    <cellStyle name="_KT_TG_1_Book1_danh muc chuan bi dau tu 2011 ngay 07-6-2011" xfId="779"/>
    <cellStyle name="_KT_TG_1_Book1_Danh muc pbo nguon von XSKT, XDCB nam 2009 chuyen qua nam 2010" xfId="780"/>
    <cellStyle name="_KT_TG_1_Book1_dieu chinh KH 2011 ngay 26-5-2011111" xfId="781"/>
    <cellStyle name="_KT_TG_1_Book1_DS KCH PHAN BO VON NSDP NAM 2010" xfId="782"/>
    <cellStyle name="_KT_TG_1_Book1_giao KH 2011 ngay 10-12-2010" xfId="783"/>
    <cellStyle name="_KT_TG_1_Book1_Luy ke von ung nam 2011 -Thoa gui ngay 12-8-2012" xfId="784"/>
    <cellStyle name="_KT_TG_1_CAU Khanh Nam(Thi Cong)" xfId="785"/>
    <cellStyle name="_KT_TG_1_ChiHuong_ApGia" xfId="786"/>
    <cellStyle name="_KT_TG_1_CoCauPhi (version 1)" xfId="787"/>
    <cellStyle name="_KT_TG_1_Copy of 05-12  KH trung han 2016-2020 - Liem Thinh edited (1)" xfId="788"/>
    <cellStyle name="_KT_TG_1_danh muc chuan bi dau tu 2011 ngay 07-6-2011" xfId="789"/>
    <cellStyle name="_KT_TG_1_Danh muc pbo nguon von XSKT, XDCB nam 2009 chuyen qua nam 2010" xfId="790"/>
    <cellStyle name="_KT_TG_1_DAU NOI PL-CL TAI PHU LAMHC" xfId="791"/>
    <cellStyle name="_KT_TG_1_dieu chinh KH 2011 ngay 26-5-2011111" xfId="792"/>
    <cellStyle name="_KT_TG_1_DS KCH PHAN BO VON NSDP NAM 2010" xfId="793"/>
    <cellStyle name="_KT_TG_1_DTCDT MR.2N110.HOCMON.TDTOAN.CCUNG" xfId="794"/>
    <cellStyle name="_KT_TG_1_DU TRU VAT TU" xfId="795"/>
    <cellStyle name="_KT_TG_1_giao KH 2011 ngay 10-12-2010" xfId="796"/>
    <cellStyle name="_KT_TG_1_GTGT 2003" xfId="797"/>
    <cellStyle name="_KT_TG_1_KE KHAI THUE GTGT 2004" xfId="798"/>
    <cellStyle name="_KT_TG_1_KE KHAI THUE GTGT 2004_BCTC2004" xfId="799"/>
    <cellStyle name="_KT_TG_1_KH TPCP 2016-2020 (tong hop)" xfId="800"/>
    <cellStyle name="_KT_TG_1_KH TPCP vung TNB (03-1-2012)" xfId="801"/>
    <cellStyle name="_KT_TG_1_kien giang 2" xfId="802"/>
    <cellStyle name="_KT_TG_1_Lora-tungchau" xfId="803"/>
    <cellStyle name="_KT_TG_1_Luy ke von ung nam 2011 -Thoa gui ngay 12-8-2012" xfId="804"/>
    <cellStyle name="_KT_TG_1_NhanCong" xfId="805"/>
    <cellStyle name="_KT_TG_1_N-X-T-04" xfId="806"/>
    <cellStyle name="_KT_TG_1_PGIA-phieu tham tra Kho bac" xfId="807"/>
    <cellStyle name="_KT_TG_1_phu luc tong ket tinh hinh TH giai doan 03-10 (ngay 30)" xfId="808"/>
    <cellStyle name="_KT_TG_1_PT02-02" xfId="809"/>
    <cellStyle name="_KT_TG_1_PT02-02_Book1" xfId="810"/>
    <cellStyle name="_KT_TG_1_PT02-03" xfId="811"/>
    <cellStyle name="_KT_TG_1_PT02-03_Book1" xfId="812"/>
    <cellStyle name="_KT_TG_1_Qt-HT3PQ1(CauKho)" xfId="813"/>
    <cellStyle name="_KT_TG_1_Sheet1" xfId="814"/>
    <cellStyle name="_KT_TG_1_TK152-04" xfId="815"/>
    <cellStyle name="_KT_TG_1_ÿÿÿÿÿ" xfId="816"/>
    <cellStyle name="_KT_TG_1_ÿÿÿÿÿ_Bieu mau cong trinh khoi cong moi 3-4" xfId="817"/>
    <cellStyle name="_KT_TG_1_ÿÿÿÿÿ_Bieu3ODA" xfId="818"/>
    <cellStyle name="_KT_TG_1_ÿÿÿÿÿ_Bieu4HTMT" xfId="819"/>
    <cellStyle name="_KT_TG_1_ÿÿÿÿÿ_KH TPCP vung TNB (03-1-2012)" xfId="820"/>
    <cellStyle name="_KT_TG_1_ÿÿÿÿÿ_kien giang 2" xfId="821"/>
    <cellStyle name="_KT_TG_2" xfId="822"/>
    <cellStyle name="_KT_TG_2 2" xfId="823"/>
    <cellStyle name="_KT_TG_2_05-12  KH trung han 2016-2020 - Liem Thinh edited" xfId="824"/>
    <cellStyle name="_KT_TG_2_ApGiaVatTu_cayxanh_latgach" xfId="825"/>
    <cellStyle name="_KT_TG_2_BANG TONG HOP TINH HINH THANH QUYET TOAN (MOI I)" xfId="826"/>
    <cellStyle name="_KT_TG_2_BAO CAO KLCT PT2000" xfId="827"/>
    <cellStyle name="_KT_TG_2_BAO CAO PT2000" xfId="828"/>
    <cellStyle name="_KT_TG_2_BAO CAO PT2000_Book1" xfId="829"/>
    <cellStyle name="_KT_TG_2_Bao cao XDCB 2001 - T11 KH dieu chinh 20-11-THAI" xfId="830"/>
    <cellStyle name="_KT_TG_2_BAO GIA NGAY 24-10-08 (co dam)" xfId="831"/>
    <cellStyle name="_KT_TG_2_BC  NAM 2007" xfId="832"/>
    <cellStyle name="_KT_TG_2_BC CV 6403 BKHĐT" xfId="833"/>
    <cellStyle name="_KT_TG_2_BC NQ11-CP - chinh sua lai" xfId="834"/>
    <cellStyle name="_KT_TG_2_BC NQ11-CP-Quynh sau bieu so3" xfId="835"/>
    <cellStyle name="_KT_TG_2_BC_NQ11-CP_-_Thao_sua_lai" xfId="836"/>
    <cellStyle name="_KT_TG_2_Bieu mau cong trinh khoi cong moi 3-4" xfId="837"/>
    <cellStyle name="_KT_TG_2_Bieu3ODA" xfId="838"/>
    <cellStyle name="_KT_TG_2_Bieu3ODA_1" xfId="839"/>
    <cellStyle name="_KT_TG_2_Bieu4HTMT" xfId="840"/>
    <cellStyle name="_KT_TG_2_bo sung von KCH nam 2010 va Du an tre kho khan" xfId="841"/>
    <cellStyle name="_KT_TG_2_Book1" xfId="842"/>
    <cellStyle name="_KT_TG_2_Book1 2" xfId="843"/>
    <cellStyle name="_KT_TG_2_Book1_1" xfId="844"/>
    <cellStyle name="_KT_TG_2_Book1_1 2" xfId="845"/>
    <cellStyle name="_KT_TG_2_Book1_1_BC CV 6403 BKHĐT" xfId="846"/>
    <cellStyle name="_KT_TG_2_Book1_1_Bieu mau cong trinh khoi cong moi 3-4" xfId="847"/>
    <cellStyle name="_KT_TG_2_Book1_1_Bieu3ODA" xfId="848"/>
    <cellStyle name="_KT_TG_2_Book1_1_Bieu4HTMT" xfId="849"/>
    <cellStyle name="_KT_TG_2_Book1_1_Book1" xfId="850"/>
    <cellStyle name="_KT_TG_2_Book1_1_Luy ke von ung nam 2011 -Thoa gui ngay 12-8-2012" xfId="851"/>
    <cellStyle name="_KT_TG_2_Book1_2" xfId="852"/>
    <cellStyle name="_KT_TG_2_Book1_2 2" xfId="853"/>
    <cellStyle name="_KT_TG_2_Book1_2_BC CV 6403 BKHĐT" xfId="854"/>
    <cellStyle name="_KT_TG_2_Book1_2_Bieu3ODA" xfId="855"/>
    <cellStyle name="_KT_TG_2_Book1_2_Luy ke von ung nam 2011 -Thoa gui ngay 12-8-2012" xfId="856"/>
    <cellStyle name="_KT_TG_2_Book1_3" xfId="857"/>
    <cellStyle name="_KT_TG_2_Book1_3 2" xfId="858"/>
    <cellStyle name="_KT_TG_2_Book1_4" xfId="859"/>
    <cellStyle name="_KT_TG_2_Book1_BC CV 6403 BKHĐT" xfId="860"/>
    <cellStyle name="_KT_TG_2_Book1_Bieu mau cong trinh khoi cong moi 3-4" xfId="861"/>
    <cellStyle name="_KT_TG_2_Book1_Bieu3ODA" xfId="862"/>
    <cellStyle name="_KT_TG_2_Book1_Bieu4HTMT" xfId="863"/>
    <cellStyle name="_KT_TG_2_Book1_bo sung von KCH nam 2010 va Du an tre kho khan" xfId="864"/>
    <cellStyle name="_KT_TG_2_Book1_Book1" xfId="865"/>
    <cellStyle name="_KT_TG_2_Book1_danh muc chuan bi dau tu 2011 ngay 07-6-2011" xfId="866"/>
    <cellStyle name="_KT_TG_2_Book1_Danh muc pbo nguon von XSKT, XDCB nam 2009 chuyen qua nam 2010" xfId="867"/>
    <cellStyle name="_KT_TG_2_Book1_dieu chinh KH 2011 ngay 26-5-2011111" xfId="868"/>
    <cellStyle name="_KT_TG_2_Book1_DS KCH PHAN BO VON NSDP NAM 2010" xfId="869"/>
    <cellStyle name="_KT_TG_2_Book1_giao KH 2011 ngay 10-12-2010" xfId="870"/>
    <cellStyle name="_KT_TG_2_Book1_Luy ke von ung nam 2011 -Thoa gui ngay 12-8-2012" xfId="871"/>
    <cellStyle name="_KT_TG_2_CAU Khanh Nam(Thi Cong)" xfId="872"/>
    <cellStyle name="_KT_TG_2_ChiHuong_ApGia" xfId="873"/>
    <cellStyle name="_KT_TG_2_CoCauPhi (version 1)" xfId="874"/>
    <cellStyle name="_KT_TG_2_Copy of 05-12  KH trung han 2016-2020 - Liem Thinh edited (1)" xfId="875"/>
    <cellStyle name="_KT_TG_2_danh muc chuan bi dau tu 2011 ngay 07-6-2011" xfId="876"/>
    <cellStyle name="_KT_TG_2_Danh muc pbo nguon von XSKT, XDCB nam 2009 chuyen qua nam 2010" xfId="877"/>
    <cellStyle name="_KT_TG_2_DAU NOI PL-CL TAI PHU LAMHC" xfId="878"/>
    <cellStyle name="_KT_TG_2_dieu chinh KH 2011 ngay 26-5-2011111" xfId="879"/>
    <cellStyle name="_KT_TG_2_DS KCH PHAN BO VON NSDP NAM 2010" xfId="880"/>
    <cellStyle name="_KT_TG_2_DTCDT MR.2N110.HOCMON.TDTOAN.CCUNG" xfId="881"/>
    <cellStyle name="_KT_TG_2_DU TRU VAT TU" xfId="882"/>
    <cellStyle name="_KT_TG_2_giao KH 2011 ngay 10-12-2010" xfId="883"/>
    <cellStyle name="_KT_TG_2_GTGT 2003" xfId="884"/>
    <cellStyle name="_KT_TG_2_KE KHAI THUE GTGT 2004" xfId="885"/>
    <cellStyle name="_KT_TG_2_KE KHAI THUE GTGT 2004_BCTC2004" xfId="886"/>
    <cellStyle name="_KT_TG_2_KH TPCP 2016-2020 (tong hop)" xfId="887"/>
    <cellStyle name="_KT_TG_2_KH TPCP vung TNB (03-1-2012)" xfId="888"/>
    <cellStyle name="_KT_TG_2_kien giang 2" xfId="889"/>
    <cellStyle name="_KT_TG_2_Lora-tungchau" xfId="890"/>
    <cellStyle name="_KT_TG_2_Luy ke von ung nam 2011 -Thoa gui ngay 12-8-2012" xfId="891"/>
    <cellStyle name="_KT_TG_2_NhanCong" xfId="892"/>
    <cellStyle name="_KT_TG_2_N-X-T-04" xfId="893"/>
    <cellStyle name="_KT_TG_2_PGIA-phieu tham tra Kho bac" xfId="894"/>
    <cellStyle name="_KT_TG_2_phu luc tong ket tinh hinh TH giai doan 03-10 (ngay 30)" xfId="895"/>
    <cellStyle name="_KT_TG_2_PT02-02" xfId="896"/>
    <cellStyle name="_KT_TG_2_PT02-02_Book1" xfId="897"/>
    <cellStyle name="_KT_TG_2_PT02-03" xfId="898"/>
    <cellStyle name="_KT_TG_2_PT02-03_Book1" xfId="899"/>
    <cellStyle name="_KT_TG_2_Qt-HT3PQ1(CauKho)" xfId="900"/>
    <cellStyle name="_KT_TG_2_Sheet1" xfId="901"/>
    <cellStyle name="_KT_TG_2_TK152-04" xfId="902"/>
    <cellStyle name="_KT_TG_2_ÿÿÿÿÿ" xfId="903"/>
    <cellStyle name="_KT_TG_2_ÿÿÿÿÿ_Bieu mau cong trinh khoi cong moi 3-4" xfId="904"/>
    <cellStyle name="_KT_TG_2_ÿÿÿÿÿ_Bieu3ODA" xfId="905"/>
    <cellStyle name="_KT_TG_2_ÿÿÿÿÿ_Bieu4HTMT" xfId="906"/>
    <cellStyle name="_KT_TG_2_ÿÿÿÿÿ_KH TPCP vung TNB (03-1-2012)" xfId="907"/>
    <cellStyle name="_KT_TG_2_ÿÿÿÿÿ_kien giang 2" xfId="908"/>
    <cellStyle name="_KT_TG_3" xfId="909"/>
    <cellStyle name="_KT_TG_4" xfId="910"/>
    <cellStyle name="_KT_TG_4 2" xfId="911"/>
    <cellStyle name="_KT_TG_4_05-12  KH trung han 2016-2020 - Liem Thinh edited" xfId="912"/>
    <cellStyle name="_KT_TG_4_Copy of 05-12  KH trung han 2016-2020 - Liem Thinh edited (1)" xfId="913"/>
    <cellStyle name="_KT_TG_4_KH TPCP 2016-2020 (tong hop)" xfId="914"/>
    <cellStyle name="_KT_TG_4_Lora-tungchau" xfId="915"/>
    <cellStyle name="_KT_TG_4_Lora-tungchau 2" xfId="916"/>
    <cellStyle name="_KT_TG_4_Lora-tungchau_05-12  KH trung han 2016-2020 - Liem Thinh edited" xfId="917"/>
    <cellStyle name="_KT_TG_4_Lora-tungchau_Copy of 05-12  KH trung han 2016-2020 - Liem Thinh edited (1)" xfId="918"/>
    <cellStyle name="_KT_TG_4_Lora-tungchau_KH TPCP 2016-2020 (tong hop)" xfId="919"/>
    <cellStyle name="_KT_TG_4_Qt-HT3PQ1(CauKho)" xfId="920"/>
    <cellStyle name="_Lora-tungchau" xfId="921"/>
    <cellStyle name="_Lora-tungchau 2" xfId="922"/>
    <cellStyle name="_Lora-tungchau_05-12  KH trung han 2016-2020 - Liem Thinh edited" xfId="923"/>
    <cellStyle name="_Lora-tungchau_Copy of 05-12  KH trung han 2016-2020 - Liem Thinh edited (1)" xfId="924"/>
    <cellStyle name="_Lora-tungchau_KH TPCP 2016-2020 (tong hop)" xfId="925"/>
    <cellStyle name="_Luy ke von ung nam 2011 -Thoa gui ngay 12-8-2012" xfId="926"/>
    <cellStyle name="_mau so 3" xfId="927"/>
    <cellStyle name="_MauThanTKKT-goi7-DonGia2143(vl t7)" xfId="928"/>
    <cellStyle name="_MauThanTKKT-goi7-DonGia2143(vl t7)_!1 1 bao cao giao KH ve HTCMT vung TNB   12-12-2011" xfId="929"/>
    <cellStyle name="_MauThanTKKT-goi7-DonGia2143(vl t7)_Bieu4HTMT" xfId="930"/>
    <cellStyle name="_MauThanTKKT-goi7-DonGia2143(vl t7)_Bieu4HTMT_!1 1 bao cao giao KH ve HTCMT vung TNB   12-12-2011" xfId="931"/>
    <cellStyle name="_MauThanTKKT-goi7-DonGia2143(vl t7)_Bieu4HTMT_KH TPCP vung TNB (03-1-2012)" xfId="932"/>
    <cellStyle name="_MauThanTKKT-goi7-DonGia2143(vl t7)_KH TPCP vung TNB (03-1-2012)" xfId="933"/>
    <cellStyle name="_Nhu cau von ung truoc 2011 Tha h Hoa + Nge An gui TW" xfId="934"/>
    <cellStyle name="_Nhu cau von ung truoc 2011 Tha h Hoa + Nge An gui TW_!1 1 bao cao giao KH ve HTCMT vung TNB   12-12-2011" xfId="935"/>
    <cellStyle name="_Nhu cau von ung truoc 2011 Tha h Hoa + Nge An gui TW_Bieu4HTMT" xfId="936"/>
    <cellStyle name="_Nhu cau von ung truoc 2011 Tha h Hoa + Nge An gui TW_Bieu4HTMT_!1 1 bao cao giao KH ve HTCMT vung TNB   12-12-2011" xfId="937"/>
    <cellStyle name="_Nhu cau von ung truoc 2011 Tha h Hoa + Nge An gui TW_Bieu4HTMT_KH TPCP vung TNB (03-1-2012)" xfId="938"/>
    <cellStyle name="_Nhu cau von ung truoc 2011 Tha h Hoa + Nge An gui TW_KH TPCP vung TNB (03-1-2012)" xfId="939"/>
    <cellStyle name="_N-X-T-04" xfId="940"/>
    <cellStyle name="_PERSONAL" xfId="941"/>
    <cellStyle name="_PERSONAL_BC CV 6403 BKHĐT" xfId="942"/>
    <cellStyle name="_PERSONAL_Bieu mau cong trinh khoi cong moi 3-4" xfId="943"/>
    <cellStyle name="_PERSONAL_Bieu3ODA" xfId="944"/>
    <cellStyle name="_PERSONAL_Bieu4HTMT" xfId="945"/>
    <cellStyle name="_PERSONAL_Book1" xfId="946"/>
    <cellStyle name="_PERSONAL_Book1 2" xfId="947"/>
    <cellStyle name="_PERSONAL_HTQ.8 GD1" xfId="948"/>
    <cellStyle name="_PERSONAL_HTQ.8 GD1_05-12  KH trung han 2016-2020 - Liem Thinh edited" xfId="949"/>
    <cellStyle name="_PERSONAL_HTQ.8 GD1_Copy of 05-12  KH trung han 2016-2020 - Liem Thinh edited (1)" xfId="950"/>
    <cellStyle name="_PERSONAL_HTQ.8 GD1_KH TPCP 2016-2020 (tong hop)" xfId="951"/>
    <cellStyle name="_PERSONAL_Luy ke von ung nam 2011 -Thoa gui ngay 12-8-2012" xfId="952"/>
    <cellStyle name="_PERSONAL_Tong hop KHCB 2001" xfId="953"/>
    <cellStyle name="_Phan bo KH 2009 TPCP" xfId="954"/>
    <cellStyle name="_phong bo mon22" xfId="955"/>
    <cellStyle name="_phong bo mon22_!1 1 bao cao giao KH ve HTCMT vung TNB   12-12-2011" xfId="956"/>
    <cellStyle name="_phong bo mon22_KH TPCP vung TNB (03-1-2012)" xfId="957"/>
    <cellStyle name="_Phu luc 2 (Bieu 2) TH KH 2010" xfId="958"/>
    <cellStyle name="_phu luc tong ket tinh hinh TH giai doan 03-10 (ngay 30)" xfId="959"/>
    <cellStyle name="_Phuluckinhphi_DC_lan 4_YL" xfId="960"/>
    <cellStyle name="_Q TOAN  SCTX QL.62 QUI I ( oanh)" xfId="961"/>
    <cellStyle name="_Q TOAN  SCTX QL.62 QUI II ( oanh)" xfId="962"/>
    <cellStyle name="_QT SCTXQL62_QT1 (Cty QL)" xfId="963"/>
    <cellStyle name="_Qt-HT3PQ1(CauKho)" xfId="964"/>
    <cellStyle name="_Sheet1" xfId="965"/>
    <cellStyle name="_Sheet2" xfId="966"/>
    <cellStyle name="_TG-TH" xfId="967"/>
    <cellStyle name="_TG-TH_1" xfId="968"/>
    <cellStyle name="_TG-TH_1 2" xfId="969"/>
    <cellStyle name="_TG-TH_1_05-12  KH trung han 2016-2020 - Liem Thinh edited" xfId="970"/>
    <cellStyle name="_TG-TH_1_ApGiaVatTu_cayxanh_latgach" xfId="971"/>
    <cellStyle name="_TG-TH_1_BANG TONG HOP TINH HINH THANH QUYET TOAN (MOI I)" xfId="972"/>
    <cellStyle name="_TG-TH_1_BAO CAO KLCT PT2000" xfId="973"/>
    <cellStyle name="_TG-TH_1_BAO CAO PT2000" xfId="974"/>
    <cellStyle name="_TG-TH_1_BAO CAO PT2000_Book1" xfId="975"/>
    <cellStyle name="_TG-TH_1_Bao cao XDCB 2001 - T11 KH dieu chinh 20-11-THAI" xfId="976"/>
    <cellStyle name="_TG-TH_1_BAO GIA NGAY 24-10-08 (co dam)" xfId="977"/>
    <cellStyle name="_TG-TH_1_BC  NAM 2007" xfId="978"/>
    <cellStyle name="_TG-TH_1_BC CV 6403 BKHĐT" xfId="979"/>
    <cellStyle name="_TG-TH_1_BC NQ11-CP - chinh sua lai" xfId="980"/>
    <cellStyle name="_TG-TH_1_BC NQ11-CP-Quynh sau bieu so3" xfId="981"/>
    <cellStyle name="_TG-TH_1_BC_NQ11-CP_-_Thao_sua_lai" xfId="982"/>
    <cellStyle name="_TG-TH_1_Bieu mau cong trinh khoi cong moi 3-4" xfId="983"/>
    <cellStyle name="_TG-TH_1_Bieu3ODA" xfId="984"/>
    <cellStyle name="_TG-TH_1_Bieu3ODA_1" xfId="985"/>
    <cellStyle name="_TG-TH_1_Bieu4HTMT" xfId="986"/>
    <cellStyle name="_TG-TH_1_bo sung von KCH nam 2010 va Du an tre kho khan" xfId="987"/>
    <cellStyle name="_TG-TH_1_Book1" xfId="988"/>
    <cellStyle name="_TG-TH_1_Book1 2" xfId="989"/>
    <cellStyle name="_TG-TH_1_Book1_1" xfId="990"/>
    <cellStyle name="_TG-TH_1_Book1_1 2" xfId="991"/>
    <cellStyle name="_TG-TH_1_Book1_1_BC CV 6403 BKHĐT" xfId="992"/>
    <cellStyle name="_TG-TH_1_Book1_1_Bieu mau cong trinh khoi cong moi 3-4" xfId="993"/>
    <cellStyle name="_TG-TH_1_Book1_1_Bieu3ODA" xfId="994"/>
    <cellStyle name="_TG-TH_1_Book1_1_Bieu4HTMT" xfId="995"/>
    <cellStyle name="_TG-TH_1_Book1_1_Book1" xfId="996"/>
    <cellStyle name="_TG-TH_1_Book1_1_Luy ke von ung nam 2011 -Thoa gui ngay 12-8-2012" xfId="997"/>
    <cellStyle name="_TG-TH_1_Book1_2" xfId="998"/>
    <cellStyle name="_TG-TH_1_Book1_2 2" xfId="999"/>
    <cellStyle name="_TG-TH_1_Book1_2_BC CV 6403 BKHĐT" xfId="1000"/>
    <cellStyle name="_TG-TH_1_Book1_2_Bieu3ODA" xfId="1001"/>
    <cellStyle name="_TG-TH_1_Book1_2_Luy ke von ung nam 2011 -Thoa gui ngay 12-8-2012" xfId="1002"/>
    <cellStyle name="_TG-TH_1_Book1_3" xfId="1003"/>
    <cellStyle name="_TG-TH_1_Book1_4" xfId="1004"/>
    <cellStyle name="_TG-TH_1_Book1_BC CV 6403 BKHĐT" xfId="1005"/>
    <cellStyle name="_TG-TH_1_Book1_BC-QT-WB-dthao" xfId="1006"/>
    <cellStyle name="_TG-TH_1_Book1_Bieu mau cong trinh khoi cong moi 3-4" xfId="1007"/>
    <cellStyle name="_TG-TH_1_Book1_Bieu3ODA" xfId="1008"/>
    <cellStyle name="_TG-TH_1_Book1_Bieu4HTMT" xfId="1009"/>
    <cellStyle name="_TG-TH_1_Book1_bo sung von KCH nam 2010 va Du an tre kho khan" xfId="1010"/>
    <cellStyle name="_TG-TH_1_Book1_Book1" xfId="1011"/>
    <cellStyle name="_TG-TH_1_Book1_danh muc chuan bi dau tu 2011 ngay 07-6-2011" xfId="1012"/>
    <cellStyle name="_TG-TH_1_Book1_Danh muc pbo nguon von XSKT, XDCB nam 2009 chuyen qua nam 2010" xfId="1013"/>
    <cellStyle name="_TG-TH_1_Book1_dieu chinh KH 2011 ngay 26-5-2011111" xfId="1014"/>
    <cellStyle name="_TG-TH_1_Book1_DS KCH PHAN BO VON NSDP NAM 2010" xfId="1015"/>
    <cellStyle name="_TG-TH_1_Book1_giao KH 2011 ngay 10-12-2010" xfId="1016"/>
    <cellStyle name="_TG-TH_1_Book1_Luy ke von ung nam 2011 -Thoa gui ngay 12-8-2012" xfId="1017"/>
    <cellStyle name="_TG-TH_1_CAU Khanh Nam(Thi Cong)" xfId="1018"/>
    <cellStyle name="_TG-TH_1_ChiHuong_ApGia" xfId="1019"/>
    <cellStyle name="_TG-TH_1_CoCauPhi (version 1)" xfId="1020"/>
    <cellStyle name="_TG-TH_1_Copy of 05-12  KH trung han 2016-2020 - Liem Thinh edited (1)" xfId="1021"/>
    <cellStyle name="_TG-TH_1_danh muc chuan bi dau tu 2011 ngay 07-6-2011" xfId="1022"/>
    <cellStyle name="_TG-TH_1_Danh muc pbo nguon von XSKT, XDCB nam 2009 chuyen qua nam 2010" xfId="1023"/>
    <cellStyle name="_TG-TH_1_DAU NOI PL-CL TAI PHU LAMHC" xfId="1024"/>
    <cellStyle name="_TG-TH_1_dieu chinh KH 2011 ngay 26-5-2011111" xfId="1025"/>
    <cellStyle name="_TG-TH_1_DS KCH PHAN BO VON NSDP NAM 2010" xfId="1026"/>
    <cellStyle name="_TG-TH_1_DTCDT MR.2N110.HOCMON.TDTOAN.CCUNG" xfId="1027"/>
    <cellStyle name="_TG-TH_1_DU TRU VAT TU" xfId="1028"/>
    <cellStyle name="_TG-TH_1_giao KH 2011 ngay 10-12-2010" xfId="1029"/>
    <cellStyle name="_TG-TH_1_GTGT 2003" xfId="1030"/>
    <cellStyle name="_TG-TH_1_KE KHAI THUE GTGT 2004" xfId="1031"/>
    <cellStyle name="_TG-TH_1_KE KHAI THUE GTGT 2004_BCTC2004" xfId="1032"/>
    <cellStyle name="_TG-TH_1_KH TPCP 2016-2020 (tong hop)" xfId="1033"/>
    <cellStyle name="_TG-TH_1_KH TPCP vung TNB (03-1-2012)" xfId="1034"/>
    <cellStyle name="_TG-TH_1_kien giang 2" xfId="1035"/>
    <cellStyle name="_TG-TH_1_Lora-tungchau" xfId="1036"/>
    <cellStyle name="_TG-TH_1_Luy ke von ung nam 2011 -Thoa gui ngay 12-8-2012" xfId="1037"/>
    <cellStyle name="_TG-TH_1_NhanCong" xfId="1038"/>
    <cellStyle name="_TG-TH_1_N-X-T-04" xfId="1039"/>
    <cellStyle name="_TG-TH_1_PGIA-phieu tham tra Kho bac" xfId="1040"/>
    <cellStyle name="_TG-TH_1_phu luc tong ket tinh hinh TH giai doan 03-10 (ngay 30)" xfId="1041"/>
    <cellStyle name="_TG-TH_1_PT02-02" xfId="1042"/>
    <cellStyle name="_TG-TH_1_PT02-02_Book1" xfId="1043"/>
    <cellStyle name="_TG-TH_1_PT02-03" xfId="1044"/>
    <cellStyle name="_TG-TH_1_PT02-03_Book1" xfId="1045"/>
    <cellStyle name="_TG-TH_1_Qt-HT3PQ1(CauKho)" xfId="1046"/>
    <cellStyle name="_TG-TH_1_Sheet1" xfId="1047"/>
    <cellStyle name="_TG-TH_1_TK152-04" xfId="1048"/>
    <cellStyle name="_TG-TH_1_ÿÿÿÿÿ" xfId="1049"/>
    <cellStyle name="_TG-TH_1_ÿÿÿÿÿ_Bieu mau cong trinh khoi cong moi 3-4" xfId="1050"/>
    <cellStyle name="_TG-TH_1_ÿÿÿÿÿ_Bieu3ODA" xfId="1051"/>
    <cellStyle name="_TG-TH_1_ÿÿÿÿÿ_Bieu4HTMT" xfId="1052"/>
    <cellStyle name="_TG-TH_1_ÿÿÿÿÿ_KH TPCP vung TNB (03-1-2012)" xfId="1053"/>
    <cellStyle name="_TG-TH_1_ÿÿÿÿÿ_kien giang 2" xfId="1054"/>
    <cellStyle name="_TG-TH_2" xfId="1055"/>
    <cellStyle name="_TG-TH_2 2" xfId="1056"/>
    <cellStyle name="_TG-TH_2_05-12  KH trung han 2016-2020 - Liem Thinh edited" xfId="1057"/>
    <cellStyle name="_TG-TH_2_ApGiaVatTu_cayxanh_latgach" xfId="1058"/>
    <cellStyle name="_TG-TH_2_BANG TONG HOP TINH HINH THANH QUYET TOAN (MOI I)" xfId="1059"/>
    <cellStyle name="_TG-TH_2_BAO CAO KLCT PT2000" xfId="1060"/>
    <cellStyle name="_TG-TH_2_BAO CAO PT2000" xfId="1061"/>
    <cellStyle name="_TG-TH_2_BAO CAO PT2000_Book1" xfId="1062"/>
    <cellStyle name="_TG-TH_2_Bao cao XDCB 2001 - T11 KH dieu chinh 20-11-THAI" xfId="1063"/>
    <cellStyle name="_TG-TH_2_BAO GIA NGAY 24-10-08 (co dam)" xfId="1064"/>
    <cellStyle name="_TG-TH_2_BC  NAM 2007" xfId="1065"/>
    <cellStyle name="_TG-TH_2_BC CV 6403 BKHĐT" xfId="1066"/>
    <cellStyle name="_TG-TH_2_BC NQ11-CP - chinh sua lai" xfId="1067"/>
    <cellStyle name="_TG-TH_2_BC NQ11-CP-Quynh sau bieu so3" xfId="1068"/>
    <cellStyle name="_TG-TH_2_BC_NQ11-CP_-_Thao_sua_lai" xfId="1069"/>
    <cellStyle name="_TG-TH_2_Bieu mau cong trinh khoi cong moi 3-4" xfId="1070"/>
    <cellStyle name="_TG-TH_2_Bieu3ODA" xfId="1071"/>
    <cellStyle name="_TG-TH_2_Bieu3ODA_1" xfId="1072"/>
    <cellStyle name="_TG-TH_2_Bieu4HTMT" xfId="1073"/>
    <cellStyle name="_TG-TH_2_bo sung von KCH nam 2010 va Du an tre kho khan" xfId="1074"/>
    <cellStyle name="_TG-TH_2_Book1" xfId="1075"/>
    <cellStyle name="_TG-TH_2_Book1 2" xfId="1076"/>
    <cellStyle name="_TG-TH_2_Book1_1" xfId="1077"/>
    <cellStyle name="_TG-TH_2_Book1_1 2" xfId="1078"/>
    <cellStyle name="_TG-TH_2_Book1_1_BC CV 6403 BKHĐT" xfId="1079"/>
    <cellStyle name="_TG-TH_2_Book1_1_Bieu mau cong trinh khoi cong moi 3-4" xfId="1080"/>
    <cellStyle name="_TG-TH_2_Book1_1_Bieu3ODA" xfId="1081"/>
    <cellStyle name="_TG-TH_2_Book1_1_Bieu4HTMT" xfId="1082"/>
    <cellStyle name="_TG-TH_2_Book1_1_Book1" xfId="1083"/>
    <cellStyle name="_TG-TH_2_Book1_1_Luy ke von ung nam 2011 -Thoa gui ngay 12-8-2012" xfId="1084"/>
    <cellStyle name="_TG-TH_2_Book1_2" xfId="1085"/>
    <cellStyle name="_TG-TH_2_Book1_2 2" xfId="1086"/>
    <cellStyle name="_TG-TH_2_Book1_2_BC CV 6403 BKHĐT" xfId="1087"/>
    <cellStyle name="_TG-TH_2_Book1_2_Bieu3ODA" xfId="1088"/>
    <cellStyle name="_TG-TH_2_Book1_2_Luy ke von ung nam 2011 -Thoa gui ngay 12-8-2012" xfId="1089"/>
    <cellStyle name="_TG-TH_2_Book1_3" xfId="1090"/>
    <cellStyle name="_TG-TH_2_Book1_3 2" xfId="1091"/>
    <cellStyle name="_TG-TH_2_Book1_4" xfId="1092"/>
    <cellStyle name="_TG-TH_2_Book1_BC CV 6403 BKHĐT" xfId="1093"/>
    <cellStyle name="_TG-TH_2_Book1_Bieu mau cong trinh khoi cong moi 3-4" xfId="1094"/>
    <cellStyle name="_TG-TH_2_Book1_Bieu3ODA" xfId="1095"/>
    <cellStyle name="_TG-TH_2_Book1_Bieu4HTMT" xfId="1096"/>
    <cellStyle name="_TG-TH_2_Book1_bo sung von KCH nam 2010 va Du an tre kho khan" xfId="1097"/>
    <cellStyle name="_TG-TH_2_Book1_Book1" xfId="1098"/>
    <cellStyle name="_TG-TH_2_Book1_danh muc chuan bi dau tu 2011 ngay 07-6-2011" xfId="1099"/>
    <cellStyle name="_TG-TH_2_Book1_Danh muc pbo nguon von XSKT, XDCB nam 2009 chuyen qua nam 2010" xfId="1100"/>
    <cellStyle name="_TG-TH_2_Book1_dieu chinh KH 2011 ngay 26-5-2011111" xfId="1101"/>
    <cellStyle name="_TG-TH_2_Book1_DS KCH PHAN BO VON NSDP NAM 2010" xfId="1102"/>
    <cellStyle name="_TG-TH_2_Book1_giao KH 2011 ngay 10-12-2010" xfId="1103"/>
    <cellStyle name="_TG-TH_2_Book1_Luy ke von ung nam 2011 -Thoa gui ngay 12-8-2012" xfId="1104"/>
    <cellStyle name="_TG-TH_2_CAU Khanh Nam(Thi Cong)" xfId="1105"/>
    <cellStyle name="_TG-TH_2_ChiHuong_ApGia" xfId="1106"/>
    <cellStyle name="_TG-TH_2_CoCauPhi (version 1)" xfId="1107"/>
    <cellStyle name="_TG-TH_2_Copy of 05-12  KH trung han 2016-2020 - Liem Thinh edited (1)" xfId="1108"/>
    <cellStyle name="_TG-TH_2_danh muc chuan bi dau tu 2011 ngay 07-6-2011" xfId="1109"/>
    <cellStyle name="_TG-TH_2_Danh muc pbo nguon von XSKT, XDCB nam 2009 chuyen qua nam 2010" xfId="1110"/>
    <cellStyle name="_TG-TH_2_DAU NOI PL-CL TAI PHU LAMHC" xfId="1111"/>
    <cellStyle name="_TG-TH_2_dieu chinh KH 2011 ngay 26-5-2011111" xfId="1112"/>
    <cellStyle name="_TG-TH_2_DS KCH PHAN BO VON NSDP NAM 2010" xfId="1113"/>
    <cellStyle name="_TG-TH_2_DTCDT MR.2N110.HOCMON.TDTOAN.CCUNG" xfId="1114"/>
    <cellStyle name="_TG-TH_2_DU TRU VAT TU" xfId="1115"/>
    <cellStyle name="_TG-TH_2_giao KH 2011 ngay 10-12-2010" xfId="1116"/>
    <cellStyle name="_TG-TH_2_GTGT 2003" xfId="1117"/>
    <cellStyle name="_TG-TH_2_KE KHAI THUE GTGT 2004" xfId="1118"/>
    <cellStyle name="_TG-TH_2_KE KHAI THUE GTGT 2004_BCTC2004" xfId="1119"/>
    <cellStyle name="_TG-TH_2_KH TPCP 2016-2020 (tong hop)" xfId="1120"/>
    <cellStyle name="_TG-TH_2_KH TPCP vung TNB (03-1-2012)" xfId="1121"/>
    <cellStyle name="_TG-TH_2_kien giang 2" xfId="1122"/>
    <cellStyle name="_TG-TH_2_Lora-tungchau" xfId="1123"/>
    <cellStyle name="_TG-TH_2_Luy ke von ung nam 2011 -Thoa gui ngay 12-8-2012" xfId="1124"/>
    <cellStyle name="_TG-TH_2_NhanCong" xfId="1125"/>
    <cellStyle name="_TG-TH_2_N-X-T-04" xfId="1126"/>
    <cellStyle name="_TG-TH_2_PGIA-phieu tham tra Kho bac" xfId="1127"/>
    <cellStyle name="_TG-TH_2_phu luc tong ket tinh hinh TH giai doan 03-10 (ngay 30)" xfId="1128"/>
    <cellStyle name="_TG-TH_2_PT02-02" xfId="1129"/>
    <cellStyle name="_TG-TH_2_PT02-02_Book1" xfId="1130"/>
    <cellStyle name="_TG-TH_2_PT02-03" xfId="1131"/>
    <cellStyle name="_TG-TH_2_PT02-03_Book1" xfId="1132"/>
    <cellStyle name="_TG-TH_2_Qt-HT3PQ1(CauKho)" xfId="1133"/>
    <cellStyle name="_TG-TH_2_Sheet1" xfId="1134"/>
    <cellStyle name="_TG-TH_2_TK152-04" xfId="1135"/>
    <cellStyle name="_TG-TH_2_ÿÿÿÿÿ" xfId="1136"/>
    <cellStyle name="_TG-TH_2_ÿÿÿÿÿ_Bieu mau cong trinh khoi cong moi 3-4" xfId="1137"/>
    <cellStyle name="_TG-TH_2_ÿÿÿÿÿ_Bieu3ODA" xfId="1138"/>
    <cellStyle name="_TG-TH_2_ÿÿÿÿÿ_Bieu4HTMT" xfId="1139"/>
    <cellStyle name="_TG-TH_2_ÿÿÿÿÿ_KH TPCP vung TNB (03-1-2012)" xfId="1140"/>
    <cellStyle name="_TG-TH_2_ÿÿÿÿÿ_kien giang 2" xfId="1141"/>
    <cellStyle name="_TG-TH_3" xfId="1142"/>
    <cellStyle name="_TG-TH_3 2" xfId="1143"/>
    <cellStyle name="_TG-TH_3_05-12  KH trung han 2016-2020 - Liem Thinh edited" xfId="1144"/>
    <cellStyle name="_TG-TH_3_Copy of 05-12  KH trung han 2016-2020 - Liem Thinh edited (1)" xfId="1145"/>
    <cellStyle name="_TG-TH_3_KH TPCP 2016-2020 (tong hop)" xfId="1146"/>
    <cellStyle name="_TG-TH_3_Lora-tungchau" xfId="1147"/>
    <cellStyle name="_TG-TH_3_Lora-tungchau 2" xfId="1148"/>
    <cellStyle name="_TG-TH_3_Lora-tungchau_05-12  KH trung han 2016-2020 - Liem Thinh edited" xfId="1149"/>
    <cellStyle name="_TG-TH_3_Lora-tungchau_Copy of 05-12  KH trung han 2016-2020 - Liem Thinh edited (1)" xfId="1150"/>
    <cellStyle name="_TG-TH_3_Lora-tungchau_KH TPCP 2016-2020 (tong hop)" xfId="1151"/>
    <cellStyle name="_TG-TH_3_Qt-HT3PQ1(CauKho)" xfId="1152"/>
    <cellStyle name="_TG-TH_4" xfId="1153"/>
    <cellStyle name="_TH KH 2010" xfId="1154"/>
    <cellStyle name="_TK152-04" xfId="1155"/>
    <cellStyle name="_Tong dutoan PP LAHAI" xfId="1156"/>
    <cellStyle name="_TPCP GT-24-5-Mien Nui" xfId="1157"/>
    <cellStyle name="_TPCP GT-24-5-Mien Nui_!1 1 bao cao giao KH ve HTCMT vung TNB   12-12-2011" xfId="1158"/>
    <cellStyle name="_TPCP GT-24-5-Mien Nui_Bieu4HTMT" xfId="1159"/>
    <cellStyle name="_TPCP GT-24-5-Mien Nui_Bieu4HTMT_!1 1 bao cao giao KH ve HTCMT vung TNB   12-12-2011" xfId="1160"/>
    <cellStyle name="_TPCP GT-24-5-Mien Nui_Bieu4HTMT_KH TPCP vung TNB (03-1-2012)" xfId="1161"/>
    <cellStyle name="_TPCP GT-24-5-Mien Nui_KH TPCP vung TNB (03-1-2012)" xfId="1162"/>
    <cellStyle name="_TT209BTC3" xfId="1163"/>
    <cellStyle name="_ung truoc 2011 NSTW Thanh Hoa + Nge An gui Thu 12-5" xfId="1164"/>
    <cellStyle name="_ung truoc 2011 NSTW Thanh Hoa + Nge An gui Thu 12-5_!1 1 bao cao giao KH ve HTCMT vung TNB   12-12-2011" xfId="1165"/>
    <cellStyle name="_ung truoc 2011 NSTW Thanh Hoa + Nge An gui Thu 12-5_Bieu4HTMT" xfId="1166"/>
    <cellStyle name="_ung truoc 2011 NSTW Thanh Hoa + Nge An gui Thu 12-5_Bieu4HTMT_!1 1 bao cao giao KH ve HTCMT vung TNB   12-12-2011" xfId="1167"/>
    <cellStyle name="_ung truoc 2011 NSTW Thanh Hoa + Nge An gui Thu 12-5_Bieu4HTMT_KH TPCP vung TNB (03-1-2012)" xfId="1168"/>
    <cellStyle name="_ung truoc 2011 NSTW Thanh Hoa + Nge An gui Thu 12-5_KH TPCP vung TNB (03-1-2012)" xfId="1169"/>
    <cellStyle name="_ung truoc cua long an (6-5-2010)" xfId="1170"/>
    <cellStyle name="_Ung von nam 2011 vung TNB - Doan Cong tac (12-5-2010)" xfId="1171"/>
    <cellStyle name="_Ung von nam 2011 vung TNB - Doan Cong tac (12-5-2010)_!1 1 bao cao giao KH ve HTCMT vung TNB   12-12-2011" xfId="1172"/>
    <cellStyle name="_Ung von nam 2011 vung TNB - Doan Cong tac (12-5-2010)_Bieu4HTMT" xfId="1173"/>
    <cellStyle name="_Ung von nam 2011 vung TNB - Doan Cong tac (12-5-2010)_Bieu4HTMT_!1 1 bao cao giao KH ve HTCMT vung TNB   12-12-2011" xfId="1174"/>
    <cellStyle name="_Ung von nam 2011 vung TNB - Doan Cong tac (12-5-2010)_Bieu4HTMT_KH TPCP vung TNB (03-1-2012)" xfId="1175"/>
    <cellStyle name="_Ung von nam 2011 vung TNB - Doan Cong tac (12-5-2010)_Chuẩn bị đầu tư 2011 (sep Hung)_KH 2012 (T3-2013)" xfId="1176"/>
    <cellStyle name="_Ung von nam 2011 vung TNB - Doan Cong tac (12-5-2010)_Cong trinh co y kien LD_Dang_NN_2011-Tay nguyen-9-10" xfId="1177"/>
    <cellStyle name="_Ung von nam 2011 vung TNB - Doan Cong tac (12-5-2010)_Cong trinh co y kien LD_Dang_NN_2011-Tay nguyen-9-10_!1 1 bao cao giao KH ve HTCMT vung TNB   12-12-2011" xfId="1178"/>
    <cellStyle name="_Ung von nam 2011 vung TNB - Doan Cong tac (12-5-2010)_Cong trinh co y kien LD_Dang_NN_2011-Tay nguyen-9-10_Bieu4HTMT" xfId="1179"/>
    <cellStyle name="_Ung von nam 2011 vung TNB - Doan Cong tac (12-5-2010)_Cong trinh co y kien LD_Dang_NN_2011-Tay nguyen-9-10_Bieu4HTMT_!1 1 bao cao giao KH ve HTCMT vung TNB   12-12-2011" xfId="1180"/>
    <cellStyle name="_Ung von nam 2011 vung TNB - Doan Cong tac (12-5-2010)_Cong trinh co y kien LD_Dang_NN_2011-Tay nguyen-9-10_Bieu4HTMT_KH TPCP vung TNB (03-1-2012)" xfId="1181"/>
    <cellStyle name="_Ung von nam 2011 vung TNB - Doan Cong tac (12-5-2010)_Cong trinh co y kien LD_Dang_NN_2011-Tay nguyen-9-10_KH TPCP vung TNB (03-1-2012)" xfId="1182"/>
    <cellStyle name="_Ung von nam 2011 vung TNB - Doan Cong tac (12-5-2010)_KH TPCP vung TNB (03-1-2012)" xfId="1183"/>
    <cellStyle name="_Ung von nam 2011 vung TNB - Doan Cong tac (12-5-2010)_TN - Ho tro khac 2011" xfId="1184"/>
    <cellStyle name="_Ung von nam 2011 vung TNB - Doan Cong tac (12-5-2010)_TN - Ho tro khac 2011_!1 1 bao cao giao KH ve HTCMT vung TNB   12-12-2011" xfId="1185"/>
    <cellStyle name="_Ung von nam 2011 vung TNB - Doan Cong tac (12-5-2010)_TN - Ho tro khac 2011_Bieu4HTMT" xfId="1186"/>
    <cellStyle name="_Ung von nam 2011 vung TNB - Doan Cong tac (12-5-2010)_TN - Ho tro khac 2011_Bieu4HTMT_!1 1 bao cao giao KH ve HTCMT vung TNB   12-12-2011" xfId="1187"/>
    <cellStyle name="_Ung von nam 2011 vung TNB - Doan Cong tac (12-5-2010)_TN - Ho tro khac 2011_Bieu4HTMT_KH TPCP vung TNB (03-1-2012)" xfId="1188"/>
    <cellStyle name="_Ung von nam 2011 vung TNB - Doan Cong tac (12-5-2010)_TN - Ho tro khac 2011_KH TPCP vung TNB (03-1-2012)" xfId="1189"/>
    <cellStyle name="_Von dau tu 2006-2020 (TL chien luoc)" xfId="1190"/>
    <cellStyle name="_Von dau tu 2006-2020 (TL chien luoc)_15_10_2013 BC nhu cau von doi ung ODA (2014-2016) ngay 15102013 Sua" xfId="1191"/>
    <cellStyle name="_Von dau tu 2006-2020 (TL chien luoc)_BC nhu cau von doi ung ODA nganh NN (BKH)" xfId="1192"/>
    <cellStyle name="_Von dau tu 2006-2020 (TL chien luoc)_BC nhu cau von doi ung ODA nganh NN (BKH)_05-12  KH trung han 2016-2020 - Liem Thinh edited" xfId="1193"/>
    <cellStyle name="_Von dau tu 2006-2020 (TL chien luoc)_BC nhu cau von doi ung ODA nganh NN (BKH)_Copy of 05-12  KH trung han 2016-2020 - Liem Thinh edited (1)" xfId="1194"/>
    <cellStyle name="_Von dau tu 2006-2020 (TL chien luoc)_BC Tai co cau (bieu TH)" xfId="1195"/>
    <cellStyle name="_Von dau tu 2006-2020 (TL chien luoc)_BC Tai co cau (bieu TH)_05-12  KH trung han 2016-2020 - Liem Thinh edited" xfId="1196"/>
    <cellStyle name="_Von dau tu 2006-2020 (TL chien luoc)_BC Tai co cau (bieu TH)_Copy of 05-12  KH trung han 2016-2020 - Liem Thinh edited (1)" xfId="1197"/>
    <cellStyle name="_Von dau tu 2006-2020 (TL chien luoc)_DK 2014-2015 final" xfId="1198"/>
    <cellStyle name="_Von dau tu 2006-2020 (TL chien luoc)_DK 2014-2015 final_05-12  KH trung han 2016-2020 - Liem Thinh edited" xfId="1199"/>
    <cellStyle name="_Von dau tu 2006-2020 (TL chien luoc)_DK 2014-2015 final_Copy of 05-12  KH trung han 2016-2020 - Liem Thinh edited (1)" xfId="1200"/>
    <cellStyle name="_Von dau tu 2006-2020 (TL chien luoc)_DK 2014-2015 new" xfId="1201"/>
    <cellStyle name="_Von dau tu 2006-2020 (TL chien luoc)_DK 2014-2015 new_05-12  KH trung han 2016-2020 - Liem Thinh edited" xfId="1202"/>
    <cellStyle name="_Von dau tu 2006-2020 (TL chien luoc)_DK 2014-2015 new_Copy of 05-12  KH trung han 2016-2020 - Liem Thinh edited (1)" xfId="1203"/>
    <cellStyle name="_Von dau tu 2006-2020 (TL chien luoc)_DK KH CBDT 2014 11-11-2013" xfId="1204"/>
    <cellStyle name="_Von dau tu 2006-2020 (TL chien luoc)_DK KH CBDT 2014 11-11-2013(1)" xfId="1205"/>
    <cellStyle name="_Von dau tu 2006-2020 (TL chien luoc)_DK KH CBDT 2014 11-11-2013(1)_05-12  KH trung han 2016-2020 - Liem Thinh edited" xfId="1206"/>
    <cellStyle name="_Von dau tu 2006-2020 (TL chien luoc)_DK KH CBDT 2014 11-11-2013(1)_Copy of 05-12  KH trung han 2016-2020 - Liem Thinh edited (1)" xfId="1207"/>
    <cellStyle name="_Von dau tu 2006-2020 (TL chien luoc)_DK KH CBDT 2014 11-11-2013_05-12  KH trung han 2016-2020 - Liem Thinh edited" xfId="1208"/>
    <cellStyle name="_Von dau tu 2006-2020 (TL chien luoc)_DK KH CBDT 2014 11-11-2013_Copy of 05-12  KH trung han 2016-2020 - Liem Thinh edited (1)" xfId="1209"/>
    <cellStyle name="_Von dau tu 2006-2020 (TL chien luoc)_KH 2011-2015" xfId="1210"/>
    <cellStyle name="_Von dau tu 2006-2020 (TL chien luoc)_tai co cau dau tu (tong hop)1" xfId="1211"/>
    <cellStyle name="_x005f_x0001_" xfId="1212"/>
    <cellStyle name="_x005f_x0001__!1 1 bao cao giao KH ve HTCMT vung TNB   12-12-2011" xfId="1213"/>
    <cellStyle name="_x005f_x0001__kien giang 2" xfId="1214"/>
    <cellStyle name="_x005f_x000d__x005f_x000a_JournalTemplate=C:\COMFO\CTALK\JOURSTD.TPL_x005f_x000d__x005f_x000a_LbStateAddress=3 3 0 251 1 89 2 311_x005f_x000d__x005f_x000a_LbStateJou" xfId="1215"/>
    <cellStyle name="_x005f_x005f_x005f_x0001_" xfId="1216"/>
    <cellStyle name="_x005f_x005f_x005f_x0001__!1 1 bao cao giao KH ve HTCMT vung TNB   12-12-2011" xfId="1217"/>
    <cellStyle name="_x005f_x005f_x005f_x0001__kien giang 2" xfId="1218"/>
    <cellStyle name="_x005f_x005f_x005f_x000d__x005f_x005f_x005f_x000a_JournalTemplate=C:\COMFO\CTALK\JOURSTD.TPL_x005f_x005f_x005f_x000d__x005f_x005f_x005f_x000a_LbStateAddress=3 3 0 251 1 89 2 311_x005f_x005f_x005f_x000d__x005f_x005f_x005f_x000a_LbStateJou" xfId="1219"/>
    <cellStyle name="_XDCB thang 12.2010" xfId="1220"/>
    <cellStyle name="_ÿÿÿÿÿ" xfId="1221"/>
    <cellStyle name="_ÿÿÿÿÿ_Bieu mau cong trinh khoi cong moi 3-4" xfId="1222"/>
    <cellStyle name="_ÿÿÿÿÿ_Bieu mau cong trinh khoi cong moi 3-4_!1 1 bao cao giao KH ve HTCMT vung TNB   12-12-2011" xfId="1223"/>
    <cellStyle name="_ÿÿÿÿÿ_Bieu mau cong trinh khoi cong moi 3-4_KH TPCP vung TNB (03-1-2012)" xfId="1224"/>
    <cellStyle name="_ÿÿÿÿÿ_Bieu3ODA" xfId="1225"/>
    <cellStyle name="_ÿÿÿÿÿ_Bieu3ODA_!1 1 bao cao giao KH ve HTCMT vung TNB   12-12-2011" xfId="1226"/>
    <cellStyle name="_ÿÿÿÿÿ_Bieu3ODA_KH TPCP vung TNB (03-1-2012)" xfId="1227"/>
    <cellStyle name="_ÿÿÿÿÿ_Bieu4HTMT" xfId="1228"/>
    <cellStyle name="_ÿÿÿÿÿ_Bieu4HTMT_!1 1 bao cao giao KH ve HTCMT vung TNB   12-12-2011" xfId="1229"/>
    <cellStyle name="_ÿÿÿÿÿ_Bieu4HTMT_KH TPCP vung TNB (03-1-2012)" xfId="1230"/>
    <cellStyle name="_ÿÿÿÿÿ_Kh ql62 (2010) 11-09" xfId="1231"/>
    <cellStyle name="_ÿÿÿÿÿ_KH TPCP vung TNB (03-1-2012)" xfId="1232"/>
    <cellStyle name="_ÿÿÿÿÿ_Khung 2012" xfId="1233"/>
    <cellStyle name="_ÿÿÿÿÿ_kien giang 2" xfId="1234"/>
    <cellStyle name="~1" xfId="1235"/>
    <cellStyle name="~1 2" xfId="1236"/>
    <cellStyle name="’Ê‰Ý [0.00]_laroux" xfId="1237"/>
    <cellStyle name="’Ê‰Ý_laroux" xfId="1238"/>
    <cellStyle name="¤@¯ë_CHI PHI QUAN LY 1-00" xfId="1239"/>
    <cellStyle name="•W?_Format" xfId="1240"/>
    <cellStyle name="•W€_’·Šú‰p•¶" xfId="1241"/>
    <cellStyle name="•W_’·Šú‰p•¶" xfId="1242"/>
    <cellStyle name="W_MARINE" xfId="1243"/>
    <cellStyle name="0" xfId="1244"/>
    <cellStyle name="0 2" xfId="1245"/>
    <cellStyle name="0,0&#10;&#10;NA&#10;&#10;" xfId="1246"/>
    <cellStyle name="0,0_x000d_&#10;NA_x000d_&#10;" xfId="1247"/>
    <cellStyle name="0,0_x000d_&#10;NA_x000d_&#10; 2" xfId="1248"/>
    <cellStyle name="0,0_x000d_&#10;NA_x000d_&#10; 3" xfId="1249"/>
    <cellStyle name="0,0_x000d_&#10;NA_x000d_&#10; 4" xfId="1250"/>
    <cellStyle name="0,0_x000d_&#10;NA_x000d_&#10;_Phu luc so 2 - NSTW " xfId="1251"/>
    <cellStyle name="0,0_x005f_x000d__x005f_x000a_NA_x005f_x000d__x005f_x000a_" xfId="1252"/>
    <cellStyle name="0.0" xfId="1253"/>
    <cellStyle name="0.0 2" xfId="1254"/>
    <cellStyle name="0.00" xfId="1255"/>
    <cellStyle name="0.00 2" xfId="1256"/>
    <cellStyle name="1" xfId="1257"/>
    <cellStyle name="1 2" xfId="1258"/>
    <cellStyle name="1_!1 1 bao cao giao KH ve HTCMT vung TNB   12-12-2011" xfId="1259"/>
    <cellStyle name="1_BAO GIA NGAY 24-10-08 (co dam)" xfId="1260"/>
    <cellStyle name="1_Bieu4HTMT" xfId="1261"/>
    <cellStyle name="1_Book1" xfId="1262"/>
    <cellStyle name="1_Book1_1" xfId="1263"/>
    <cellStyle name="1_Book1_1_!1 1 bao cao giao KH ve HTCMT vung TNB   12-12-2011" xfId="1264"/>
    <cellStyle name="1_Book1_1_Bieu4HTMT" xfId="1265"/>
    <cellStyle name="1_Book1_1_Bieu4HTMT_!1 1 bao cao giao KH ve HTCMT vung TNB   12-12-2011" xfId="1266"/>
    <cellStyle name="1_Book1_1_Bieu4HTMT_KH TPCP vung TNB (03-1-2012)" xfId="1267"/>
    <cellStyle name="1_Book1_1_KH TPCP vung TNB (03-1-2012)" xfId="1268"/>
    <cellStyle name="1_Cau thuy dien Ban La (Cu Anh)" xfId="1269"/>
    <cellStyle name="1_Cau thuy dien Ban La (Cu Anh)_!1 1 bao cao giao KH ve HTCMT vung TNB   12-12-2011" xfId="1270"/>
    <cellStyle name="1_Cau thuy dien Ban La (Cu Anh)_Bieu4HTMT" xfId="1271"/>
    <cellStyle name="1_Cau thuy dien Ban La (Cu Anh)_Bieu4HTMT_!1 1 bao cao giao KH ve HTCMT vung TNB   12-12-2011" xfId="1272"/>
    <cellStyle name="1_Cau thuy dien Ban La (Cu Anh)_Bieu4HTMT_KH TPCP vung TNB (03-1-2012)" xfId="1273"/>
    <cellStyle name="1_Cau thuy dien Ban La (Cu Anh)_KH TPCP vung TNB (03-1-2012)" xfId="1274"/>
    <cellStyle name="1_Cong trinh co y kien LD_Dang_NN_2011-Tay nguyen-9-10" xfId="1275"/>
    <cellStyle name="1_Du toan 558 (Km17+508.12 - Km 22)" xfId="1276"/>
    <cellStyle name="1_Du toan 558 (Km17+508.12 - Km 22)_!1 1 bao cao giao KH ve HTCMT vung TNB   12-12-2011" xfId="1277"/>
    <cellStyle name="1_Du toan 558 (Km17+508.12 - Km 22)_Bieu4HTMT" xfId="1278"/>
    <cellStyle name="1_Du toan 558 (Km17+508.12 - Km 22)_Bieu4HTMT_!1 1 bao cao giao KH ve HTCMT vung TNB   12-12-2011" xfId="1279"/>
    <cellStyle name="1_Du toan 558 (Km17+508.12 - Km 22)_Bieu4HTMT_KH TPCP vung TNB (03-1-2012)" xfId="1280"/>
    <cellStyle name="1_Du toan 558 (Km17+508.12 - Km 22)_KH TPCP vung TNB (03-1-2012)" xfId="1281"/>
    <cellStyle name="1_Gia_VLQL48_duyet " xfId="1282"/>
    <cellStyle name="1_Gia_VLQL48_duyet _!1 1 bao cao giao KH ve HTCMT vung TNB   12-12-2011" xfId="1283"/>
    <cellStyle name="1_Gia_VLQL48_duyet _Bieu4HTMT" xfId="1284"/>
    <cellStyle name="1_Gia_VLQL48_duyet _Bieu4HTMT_!1 1 bao cao giao KH ve HTCMT vung TNB   12-12-2011" xfId="1285"/>
    <cellStyle name="1_Gia_VLQL48_duyet _Bieu4HTMT_KH TPCP vung TNB (03-1-2012)" xfId="1286"/>
    <cellStyle name="1_Gia_VLQL48_duyet _KH TPCP vung TNB (03-1-2012)" xfId="1287"/>
    <cellStyle name="1_Kh ql62 (2010) 11-09" xfId="1288"/>
    <cellStyle name="1_KH TPCP vung TNB (03-1-2012)" xfId="1289"/>
    <cellStyle name="1_Khung 2012" xfId="1290"/>
    <cellStyle name="1_KlQdinhduyet" xfId="1291"/>
    <cellStyle name="1_KlQdinhduyet_!1 1 bao cao giao KH ve HTCMT vung TNB   12-12-2011" xfId="1292"/>
    <cellStyle name="1_KlQdinhduyet_Bieu4HTMT" xfId="1293"/>
    <cellStyle name="1_KlQdinhduyet_Bieu4HTMT_!1 1 bao cao giao KH ve HTCMT vung TNB   12-12-2011" xfId="1294"/>
    <cellStyle name="1_KlQdinhduyet_Bieu4HTMT_KH TPCP vung TNB (03-1-2012)" xfId="1295"/>
    <cellStyle name="1_KlQdinhduyet_KH TPCP vung TNB (03-1-2012)" xfId="1296"/>
    <cellStyle name="1_TN - Ho tro khac 2011" xfId="1297"/>
    <cellStyle name="1_TRUNG PMU 5" xfId="1298"/>
    <cellStyle name="1_ÿÿÿÿÿ" xfId="1299"/>
    <cellStyle name="1_ÿÿÿÿÿ_Bieu tong hop nhu cau ung 2011 da chon loc -Mien nui" xfId="1300"/>
    <cellStyle name="1_ÿÿÿÿÿ_Bieu tong hop nhu cau ung 2011 da chon loc -Mien nui 2" xfId="1301"/>
    <cellStyle name="1_ÿÿÿÿÿ_Kh ql62 (2010) 11-09" xfId="1302"/>
    <cellStyle name="1_ÿÿÿÿÿ_Khung 2012" xfId="1303"/>
    <cellStyle name="15" xfId="1304"/>
    <cellStyle name="18" xfId="1305"/>
    <cellStyle name="¹éºÐÀ²_      " xfId="1306"/>
    <cellStyle name="2" xfId="1307"/>
    <cellStyle name="2_Book1" xfId="1308"/>
    <cellStyle name="2_Book1_1" xfId="1309"/>
    <cellStyle name="2_Book1_1_!1 1 bao cao giao KH ve HTCMT vung TNB   12-12-2011" xfId="1310"/>
    <cellStyle name="2_Book1_1_Bieu4HTMT" xfId="1311"/>
    <cellStyle name="2_Book1_1_Bieu4HTMT_!1 1 bao cao giao KH ve HTCMT vung TNB   12-12-2011" xfId="1312"/>
    <cellStyle name="2_Book1_1_Bieu4HTMT_KH TPCP vung TNB (03-1-2012)" xfId="1313"/>
    <cellStyle name="2_Book1_1_KH TPCP vung TNB (03-1-2012)" xfId="1314"/>
    <cellStyle name="2_Cau thuy dien Ban La (Cu Anh)" xfId="1315"/>
    <cellStyle name="2_Cau thuy dien Ban La (Cu Anh)_!1 1 bao cao giao KH ve HTCMT vung TNB   12-12-2011" xfId="1316"/>
    <cellStyle name="2_Cau thuy dien Ban La (Cu Anh)_Bieu4HTMT" xfId="1317"/>
    <cellStyle name="2_Cau thuy dien Ban La (Cu Anh)_Bieu4HTMT_!1 1 bao cao giao KH ve HTCMT vung TNB   12-12-2011" xfId="1318"/>
    <cellStyle name="2_Cau thuy dien Ban La (Cu Anh)_Bieu4HTMT_KH TPCP vung TNB (03-1-2012)" xfId="1319"/>
    <cellStyle name="2_Cau thuy dien Ban La (Cu Anh)_KH TPCP vung TNB (03-1-2012)" xfId="1320"/>
    <cellStyle name="2_Du toan 558 (Km17+508.12 - Km 22)" xfId="1321"/>
    <cellStyle name="2_Du toan 558 (Km17+508.12 - Km 22)_!1 1 bao cao giao KH ve HTCMT vung TNB   12-12-2011" xfId="1322"/>
    <cellStyle name="2_Du toan 558 (Km17+508.12 - Km 22)_Bieu4HTMT" xfId="1323"/>
    <cellStyle name="2_Du toan 558 (Km17+508.12 - Km 22)_Bieu4HTMT_!1 1 bao cao giao KH ve HTCMT vung TNB   12-12-2011" xfId="1324"/>
    <cellStyle name="2_Du toan 558 (Km17+508.12 - Km 22)_Bieu4HTMT_KH TPCP vung TNB (03-1-2012)" xfId="1325"/>
    <cellStyle name="2_Du toan 558 (Km17+508.12 - Km 22)_KH TPCP vung TNB (03-1-2012)" xfId="1326"/>
    <cellStyle name="2_Gia_VLQL48_duyet " xfId="1327"/>
    <cellStyle name="2_Gia_VLQL48_duyet _!1 1 bao cao giao KH ve HTCMT vung TNB   12-12-2011" xfId="1328"/>
    <cellStyle name="2_Gia_VLQL48_duyet _Bieu4HTMT" xfId="1329"/>
    <cellStyle name="2_Gia_VLQL48_duyet _Bieu4HTMT_!1 1 bao cao giao KH ve HTCMT vung TNB   12-12-2011" xfId="1330"/>
    <cellStyle name="2_Gia_VLQL48_duyet _Bieu4HTMT_KH TPCP vung TNB (03-1-2012)" xfId="1331"/>
    <cellStyle name="2_Gia_VLQL48_duyet _KH TPCP vung TNB (03-1-2012)" xfId="1332"/>
    <cellStyle name="2_KlQdinhduyet" xfId="1333"/>
    <cellStyle name="2_KlQdinhduyet_!1 1 bao cao giao KH ve HTCMT vung TNB   12-12-2011" xfId="1334"/>
    <cellStyle name="2_KlQdinhduyet_Bieu4HTMT" xfId="1335"/>
    <cellStyle name="2_KlQdinhduyet_Bieu4HTMT_!1 1 bao cao giao KH ve HTCMT vung TNB   12-12-2011" xfId="1336"/>
    <cellStyle name="2_KlQdinhduyet_Bieu4HTMT_KH TPCP vung TNB (03-1-2012)" xfId="1337"/>
    <cellStyle name="2_KlQdinhduyet_KH TPCP vung TNB (03-1-2012)" xfId="1338"/>
    <cellStyle name="2_TRUNG PMU 5" xfId="1339"/>
    <cellStyle name="2_ÿÿÿÿÿ" xfId="1340"/>
    <cellStyle name="2_ÿÿÿÿÿ_Bieu tong hop nhu cau ung 2011 da chon loc -Mien nui" xfId="1341"/>
    <cellStyle name="2_ÿÿÿÿÿ_Bieu tong hop nhu cau ung 2011 da chon loc -Mien nui 2" xfId="1342"/>
    <cellStyle name="20" xfId="1343"/>
    <cellStyle name="20% - Accent1 2" xfId="1344"/>
    <cellStyle name="20% - Accent2 2" xfId="1345"/>
    <cellStyle name="20% - Accent3 2" xfId="1346"/>
    <cellStyle name="20% - Accent4 2" xfId="1347"/>
    <cellStyle name="20% - Accent5 2" xfId="1348"/>
    <cellStyle name="20% - Accent6 2" xfId="1349"/>
    <cellStyle name="-2001" xfId="1350"/>
    <cellStyle name="3" xfId="1351"/>
    <cellStyle name="3_Book1" xfId="1352"/>
    <cellStyle name="3_Book1_1" xfId="1353"/>
    <cellStyle name="3_Book1_1_!1 1 bao cao giao KH ve HTCMT vung TNB   12-12-2011" xfId="1354"/>
    <cellStyle name="3_Book1_1_Bieu4HTMT" xfId="1355"/>
    <cellStyle name="3_Book1_1_Bieu4HTMT_!1 1 bao cao giao KH ve HTCMT vung TNB   12-12-2011" xfId="1356"/>
    <cellStyle name="3_Book1_1_Bieu4HTMT_KH TPCP vung TNB (03-1-2012)" xfId="1357"/>
    <cellStyle name="3_Book1_1_KH TPCP vung TNB (03-1-2012)" xfId="1358"/>
    <cellStyle name="3_Cau thuy dien Ban La (Cu Anh)" xfId="1359"/>
    <cellStyle name="3_Cau thuy dien Ban La (Cu Anh)_!1 1 bao cao giao KH ve HTCMT vung TNB   12-12-2011" xfId="1360"/>
    <cellStyle name="3_Cau thuy dien Ban La (Cu Anh)_Bieu4HTMT" xfId="1361"/>
    <cellStyle name="3_Cau thuy dien Ban La (Cu Anh)_Bieu4HTMT_!1 1 bao cao giao KH ve HTCMT vung TNB   12-12-2011" xfId="1362"/>
    <cellStyle name="3_Cau thuy dien Ban La (Cu Anh)_Bieu4HTMT_KH TPCP vung TNB (03-1-2012)" xfId="1363"/>
    <cellStyle name="3_Cau thuy dien Ban La (Cu Anh)_KH TPCP vung TNB (03-1-2012)" xfId="1364"/>
    <cellStyle name="3_Du toan 558 (Km17+508.12 - Km 22)" xfId="1365"/>
    <cellStyle name="3_Du toan 558 (Km17+508.12 - Km 22)_!1 1 bao cao giao KH ve HTCMT vung TNB   12-12-2011" xfId="1366"/>
    <cellStyle name="3_Du toan 558 (Km17+508.12 - Km 22)_Bieu4HTMT" xfId="1367"/>
    <cellStyle name="3_Du toan 558 (Km17+508.12 - Km 22)_Bieu4HTMT_!1 1 bao cao giao KH ve HTCMT vung TNB   12-12-2011" xfId="1368"/>
    <cellStyle name="3_Du toan 558 (Km17+508.12 - Km 22)_Bieu4HTMT_KH TPCP vung TNB (03-1-2012)" xfId="1369"/>
    <cellStyle name="3_Du toan 558 (Km17+508.12 - Km 22)_KH TPCP vung TNB (03-1-2012)" xfId="1370"/>
    <cellStyle name="3_Gia_VLQL48_duyet " xfId="1371"/>
    <cellStyle name="3_Gia_VLQL48_duyet _!1 1 bao cao giao KH ve HTCMT vung TNB   12-12-2011" xfId="1372"/>
    <cellStyle name="3_Gia_VLQL48_duyet _Bieu4HTMT" xfId="1373"/>
    <cellStyle name="3_Gia_VLQL48_duyet _Bieu4HTMT_!1 1 bao cao giao KH ve HTCMT vung TNB   12-12-2011" xfId="1374"/>
    <cellStyle name="3_Gia_VLQL48_duyet _Bieu4HTMT_KH TPCP vung TNB (03-1-2012)" xfId="1375"/>
    <cellStyle name="3_Gia_VLQL48_duyet _KH TPCP vung TNB (03-1-2012)" xfId="1376"/>
    <cellStyle name="3_KlQdinhduyet" xfId="1377"/>
    <cellStyle name="3_KlQdinhduyet_!1 1 bao cao giao KH ve HTCMT vung TNB   12-12-2011" xfId="1378"/>
    <cellStyle name="3_KlQdinhduyet_Bieu4HTMT" xfId="1379"/>
    <cellStyle name="3_KlQdinhduyet_Bieu4HTMT_!1 1 bao cao giao KH ve HTCMT vung TNB   12-12-2011" xfId="1380"/>
    <cellStyle name="3_KlQdinhduyet_Bieu4HTMT_KH TPCP vung TNB (03-1-2012)" xfId="1381"/>
    <cellStyle name="3_KlQdinhduyet_KH TPCP vung TNB (03-1-2012)" xfId="1382"/>
    <cellStyle name="3_ÿÿÿÿÿ" xfId="1383"/>
    <cellStyle name="4" xfId="1384"/>
    <cellStyle name="4_Book1" xfId="1385"/>
    <cellStyle name="4_Book1_1" xfId="1386"/>
    <cellStyle name="4_Book1_1_!1 1 bao cao giao KH ve HTCMT vung TNB   12-12-2011" xfId="1387"/>
    <cellStyle name="4_Book1_1_Bieu4HTMT" xfId="1388"/>
    <cellStyle name="4_Book1_1_Bieu4HTMT_!1 1 bao cao giao KH ve HTCMT vung TNB   12-12-2011" xfId="1389"/>
    <cellStyle name="4_Book1_1_Bieu4HTMT_KH TPCP vung TNB (03-1-2012)" xfId="1390"/>
    <cellStyle name="4_Book1_1_KH TPCP vung TNB (03-1-2012)" xfId="1391"/>
    <cellStyle name="4_Cau thuy dien Ban La (Cu Anh)" xfId="1392"/>
    <cellStyle name="4_Cau thuy dien Ban La (Cu Anh)_!1 1 bao cao giao KH ve HTCMT vung TNB   12-12-2011" xfId="1393"/>
    <cellStyle name="4_Cau thuy dien Ban La (Cu Anh)_Bieu4HTMT" xfId="1394"/>
    <cellStyle name="4_Cau thuy dien Ban La (Cu Anh)_Bieu4HTMT_!1 1 bao cao giao KH ve HTCMT vung TNB   12-12-2011" xfId="1395"/>
    <cellStyle name="4_Cau thuy dien Ban La (Cu Anh)_Bieu4HTMT_KH TPCP vung TNB (03-1-2012)" xfId="1396"/>
    <cellStyle name="4_Cau thuy dien Ban La (Cu Anh)_KH TPCP vung TNB (03-1-2012)" xfId="1397"/>
    <cellStyle name="4_Du toan 558 (Km17+508.12 - Km 22)" xfId="1398"/>
    <cellStyle name="4_Du toan 558 (Km17+508.12 - Km 22)_!1 1 bao cao giao KH ve HTCMT vung TNB   12-12-2011" xfId="1399"/>
    <cellStyle name="4_Du toan 558 (Km17+508.12 - Km 22)_Bieu4HTMT" xfId="1400"/>
    <cellStyle name="4_Du toan 558 (Km17+508.12 - Km 22)_Bieu4HTMT_!1 1 bao cao giao KH ve HTCMT vung TNB   12-12-2011" xfId="1401"/>
    <cellStyle name="4_Du toan 558 (Km17+508.12 - Km 22)_Bieu4HTMT_KH TPCP vung TNB (03-1-2012)" xfId="1402"/>
    <cellStyle name="4_Du toan 558 (Km17+508.12 - Km 22)_KH TPCP vung TNB (03-1-2012)" xfId="1403"/>
    <cellStyle name="4_Gia_VLQL48_duyet " xfId="1404"/>
    <cellStyle name="4_Gia_VLQL48_duyet _!1 1 bao cao giao KH ve HTCMT vung TNB   12-12-2011" xfId="1405"/>
    <cellStyle name="4_Gia_VLQL48_duyet _Bieu4HTMT" xfId="1406"/>
    <cellStyle name="4_Gia_VLQL48_duyet _Bieu4HTMT_!1 1 bao cao giao KH ve HTCMT vung TNB   12-12-2011" xfId="1407"/>
    <cellStyle name="4_Gia_VLQL48_duyet _Bieu4HTMT_KH TPCP vung TNB (03-1-2012)" xfId="1408"/>
    <cellStyle name="4_Gia_VLQL48_duyet _KH TPCP vung TNB (03-1-2012)" xfId="1409"/>
    <cellStyle name="4_KlQdinhduyet" xfId="1410"/>
    <cellStyle name="4_KlQdinhduyet_!1 1 bao cao giao KH ve HTCMT vung TNB   12-12-2011" xfId="1411"/>
    <cellStyle name="4_KlQdinhduyet_Bieu4HTMT" xfId="1412"/>
    <cellStyle name="4_KlQdinhduyet_Bieu4HTMT_!1 1 bao cao giao KH ve HTCMT vung TNB   12-12-2011" xfId="1413"/>
    <cellStyle name="4_KlQdinhduyet_Bieu4HTMT_KH TPCP vung TNB (03-1-2012)" xfId="1414"/>
    <cellStyle name="4_KlQdinhduyet_KH TPCP vung TNB (03-1-2012)" xfId="1415"/>
    <cellStyle name="4_ÿÿÿÿÿ" xfId="1416"/>
    <cellStyle name="40% - Accent1 2" xfId="1417"/>
    <cellStyle name="40% - Accent2 2" xfId="1418"/>
    <cellStyle name="40% - Accent3 2" xfId="1419"/>
    <cellStyle name="40% - Accent4 2" xfId="1420"/>
    <cellStyle name="40% - Accent5 2" xfId="1421"/>
    <cellStyle name="40% - Accent6 2" xfId="1422"/>
    <cellStyle name="52" xfId="1423"/>
    <cellStyle name="6" xfId="1424"/>
    <cellStyle name="6_15_10_2013 BC nhu cau von doi ung ODA (2014-2016) ngay 15102013 Sua" xfId="1425"/>
    <cellStyle name="6_BC nhu cau von doi ung ODA nganh NN (BKH)" xfId="1426"/>
    <cellStyle name="6_BC nhu cau von doi ung ODA nganh NN (BKH)_05-12  KH trung han 2016-2020 - Liem Thinh edited" xfId="1427"/>
    <cellStyle name="6_BC nhu cau von doi ung ODA nganh NN (BKH)_Copy of 05-12  KH trung han 2016-2020 - Liem Thinh edited (1)" xfId="1428"/>
    <cellStyle name="6_BC Tai co cau (bieu TH)" xfId="1429"/>
    <cellStyle name="6_BC Tai co cau (bieu TH)_05-12  KH trung han 2016-2020 - Liem Thinh edited" xfId="1430"/>
    <cellStyle name="6_BC Tai co cau (bieu TH)_Copy of 05-12  KH trung han 2016-2020 - Liem Thinh edited (1)" xfId="1431"/>
    <cellStyle name="6_Cong trinh co y kien LD_Dang_NN_2011-Tay nguyen-9-10" xfId="1432"/>
    <cellStyle name="6_Cong trinh co y kien LD_Dang_NN_2011-Tay nguyen-9-10_!1 1 bao cao giao KH ve HTCMT vung TNB   12-12-2011" xfId="1433"/>
    <cellStyle name="6_Cong trinh co y kien LD_Dang_NN_2011-Tay nguyen-9-10_Bieu4HTMT" xfId="1434"/>
    <cellStyle name="6_Cong trinh co y kien LD_Dang_NN_2011-Tay nguyen-9-10_Bieu4HTMT_!1 1 bao cao giao KH ve HTCMT vung TNB   12-12-2011" xfId="1435"/>
    <cellStyle name="6_Cong trinh co y kien LD_Dang_NN_2011-Tay nguyen-9-10_Bieu4HTMT_KH TPCP vung TNB (03-1-2012)" xfId="1436"/>
    <cellStyle name="6_Cong trinh co y kien LD_Dang_NN_2011-Tay nguyen-9-10_KH TPCP vung TNB (03-1-2012)" xfId="1437"/>
    <cellStyle name="6_DK 2014-2015 final" xfId="1438"/>
    <cellStyle name="6_DK 2014-2015 final_05-12  KH trung han 2016-2020 - Liem Thinh edited" xfId="1439"/>
    <cellStyle name="6_DK 2014-2015 final_Copy of 05-12  KH trung han 2016-2020 - Liem Thinh edited (1)" xfId="1440"/>
    <cellStyle name="6_DK 2014-2015 new" xfId="1441"/>
    <cellStyle name="6_DK 2014-2015 new_05-12  KH trung han 2016-2020 - Liem Thinh edited" xfId="1442"/>
    <cellStyle name="6_DK 2014-2015 new_Copy of 05-12  KH trung han 2016-2020 - Liem Thinh edited (1)" xfId="1443"/>
    <cellStyle name="6_DK KH CBDT 2014 11-11-2013" xfId="1444"/>
    <cellStyle name="6_DK KH CBDT 2014 11-11-2013(1)" xfId="1445"/>
    <cellStyle name="6_DK KH CBDT 2014 11-11-2013(1)_05-12  KH trung han 2016-2020 - Liem Thinh edited" xfId="1446"/>
    <cellStyle name="6_DK KH CBDT 2014 11-11-2013(1)_Copy of 05-12  KH trung han 2016-2020 - Liem Thinh edited (1)" xfId="1447"/>
    <cellStyle name="6_DK KH CBDT 2014 11-11-2013_05-12  KH trung han 2016-2020 - Liem Thinh edited" xfId="1448"/>
    <cellStyle name="6_DK KH CBDT 2014 11-11-2013_Copy of 05-12  KH trung han 2016-2020 - Liem Thinh edited (1)" xfId="1449"/>
    <cellStyle name="6_KH 2011-2015" xfId="1450"/>
    <cellStyle name="6_tai co cau dau tu (tong hop)1" xfId="1451"/>
    <cellStyle name="6_TN - Ho tro khac 2011" xfId="1452"/>
    <cellStyle name="6_TN - Ho tro khac 2011_!1 1 bao cao giao KH ve HTCMT vung TNB   12-12-2011" xfId="1453"/>
    <cellStyle name="6_TN - Ho tro khac 2011_Bieu4HTMT" xfId="1454"/>
    <cellStyle name="6_TN - Ho tro khac 2011_Bieu4HTMT_!1 1 bao cao giao KH ve HTCMT vung TNB   12-12-2011" xfId="1455"/>
    <cellStyle name="6_TN - Ho tro khac 2011_Bieu4HTMT_KH TPCP vung TNB (03-1-2012)" xfId="1456"/>
    <cellStyle name="6_TN - Ho tro khac 2011_KH TPCP vung TNB (03-1-2012)" xfId="1457"/>
    <cellStyle name="60% - Accent1 2" xfId="1458"/>
    <cellStyle name="60% - Accent2 2" xfId="1459"/>
    <cellStyle name="60% - Accent3 2" xfId="1460"/>
    <cellStyle name="60% - Accent4 2" xfId="1461"/>
    <cellStyle name="60% - Accent5 2" xfId="1462"/>
    <cellStyle name="60% - Accent6 2" xfId="1463"/>
    <cellStyle name="9" xfId="1464"/>
    <cellStyle name="9_!1 1 bao cao giao KH ve HTCMT vung TNB   12-12-2011" xfId="1465"/>
    <cellStyle name="9_Bieu4HTMT" xfId="1466"/>
    <cellStyle name="9_Bieu4HTMT_!1 1 bao cao giao KH ve HTCMT vung TNB   12-12-2011" xfId="1467"/>
    <cellStyle name="9_Bieu4HTMT_KH TPCP vung TNB (03-1-2012)" xfId="1468"/>
    <cellStyle name="9_KH TPCP vung TNB (03-1-2012)" xfId="1469"/>
    <cellStyle name="Accent1 2" xfId="1470"/>
    <cellStyle name="Accent2 2" xfId="1471"/>
    <cellStyle name="Accent3 2" xfId="1472"/>
    <cellStyle name="Accent4 2" xfId="1473"/>
    <cellStyle name="Accent5 2" xfId="1474"/>
    <cellStyle name="Accent6 2" xfId="1475"/>
    <cellStyle name="ÅëÈ­ [0]_      " xfId="1476"/>
    <cellStyle name="AeE­ [0]_INQUIRY ¿?¾÷AßAø " xfId="1477"/>
    <cellStyle name="ÅëÈ­ [0]_L601CPT" xfId="1478"/>
    <cellStyle name="ÅëÈ­_      " xfId="1479"/>
    <cellStyle name="AeE­_INQUIRY ¿?¾÷AßAø " xfId="1480"/>
    <cellStyle name="ÅëÈ­_L601CPT" xfId="1481"/>
    <cellStyle name="args.style" xfId="1482"/>
    <cellStyle name="args.style 2" xfId="1483"/>
    <cellStyle name="at" xfId="1484"/>
    <cellStyle name="ÄÞ¸¶ [0]_      " xfId="1485"/>
    <cellStyle name="AÞ¸¶ [0]_INQUIRY ¿?¾÷AßAø " xfId="1486"/>
    <cellStyle name="ÄÞ¸¶ [0]_L601CPT" xfId="1487"/>
    <cellStyle name="ÄÞ¸¶_      " xfId="1488"/>
    <cellStyle name="AÞ¸¶_INQUIRY ¿?¾÷AßAø " xfId="1489"/>
    <cellStyle name="ÄÞ¸¶_L601CPT" xfId="1490"/>
    <cellStyle name="AutoFormat Options" xfId="1491"/>
    <cellStyle name="AutoFormat Options 2" xfId="1492"/>
    <cellStyle name="Bad 2" xfId="1493"/>
    <cellStyle name="Bangchu" xfId="1494"/>
    <cellStyle name="Bình thường 2" xfId="3"/>
    <cellStyle name="Bình thường 2 2" xfId="16"/>
    <cellStyle name="Bình thường 2 9" xfId="95"/>
    <cellStyle name="Bình thường 3" xfId="19"/>
    <cellStyle name="Bình thường 3 2" xfId="42"/>
    <cellStyle name="Bình thường 3 3" xfId="41"/>
    <cellStyle name="Bình thường 4" xfId="20"/>
    <cellStyle name="Bình thường 5" xfId="35"/>
    <cellStyle name="Body" xfId="1495"/>
    <cellStyle name="C?AØ_¿?¾÷CoE² " xfId="1496"/>
    <cellStyle name="C~1" xfId="1497"/>
    <cellStyle name="Ç¥ÁØ_      " xfId="1498"/>
    <cellStyle name="C￥AØ_¿μ¾÷CoE² " xfId="1499"/>
    <cellStyle name="Ç¥ÁØ_±¸¹Ì´ëÃ¥" xfId="1500"/>
    <cellStyle name="C￥AØ_Sheet1_¿μ¾÷CoE² " xfId="1501"/>
    <cellStyle name="Ç¥ÁØ_ÿÿÿÿÿÿ_4_ÃÑÇÕ°è " xfId="1502"/>
    <cellStyle name="Calc Currency (0)" xfId="1503"/>
    <cellStyle name="Calc Currency (0) 2" xfId="1504"/>
    <cellStyle name="Calc Currency (2)" xfId="1505"/>
    <cellStyle name="Calc Currency (2) 10" xfId="1506"/>
    <cellStyle name="Calc Currency (2) 11" xfId="1507"/>
    <cellStyle name="Calc Currency (2) 12" xfId="1508"/>
    <cellStyle name="Calc Currency (2) 13" xfId="1509"/>
    <cellStyle name="Calc Currency (2) 14" xfId="1510"/>
    <cellStyle name="Calc Currency (2) 15" xfId="1511"/>
    <cellStyle name="Calc Currency (2) 16" xfId="1512"/>
    <cellStyle name="Calc Currency (2) 2" xfId="1513"/>
    <cellStyle name="Calc Currency (2) 3" xfId="1514"/>
    <cellStyle name="Calc Currency (2) 4" xfId="1515"/>
    <cellStyle name="Calc Currency (2) 5" xfId="1516"/>
    <cellStyle name="Calc Currency (2) 6" xfId="1517"/>
    <cellStyle name="Calc Currency (2) 7" xfId="1518"/>
    <cellStyle name="Calc Currency (2) 8" xfId="1519"/>
    <cellStyle name="Calc Currency (2) 9" xfId="1520"/>
    <cellStyle name="Calc Percent (0)" xfId="1521"/>
    <cellStyle name="Calc Percent (0) 10" xfId="1522"/>
    <cellStyle name="Calc Percent (0) 11" xfId="1523"/>
    <cellStyle name="Calc Percent (0) 12" xfId="1524"/>
    <cellStyle name="Calc Percent (0) 13" xfId="1525"/>
    <cellStyle name="Calc Percent (0) 14" xfId="1526"/>
    <cellStyle name="Calc Percent (0) 15" xfId="1527"/>
    <cellStyle name="Calc Percent (0) 16" xfId="1528"/>
    <cellStyle name="Calc Percent (0) 2" xfId="1529"/>
    <cellStyle name="Calc Percent (0) 3" xfId="1530"/>
    <cellStyle name="Calc Percent (0) 4" xfId="1531"/>
    <cellStyle name="Calc Percent (0) 5" xfId="1532"/>
    <cellStyle name="Calc Percent (0) 6" xfId="1533"/>
    <cellStyle name="Calc Percent (0) 7" xfId="1534"/>
    <cellStyle name="Calc Percent (0) 8" xfId="1535"/>
    <cellStyle name="Calc Percent (0) 9" xfId="1536"/>
    <cellStyle name="Calc Percent (1)" xfId="1537"/>
    <cellStyle name="Calc Percent (1) 10" xfId="1538"/>
    <cellStyle name="Calc Percent (1) 11" xfId="1539"/>
    <cellStyle name="Calc Percent (1) 12" xfId="1540"/>
    <cellStyle name="Calc Percent (1) 13" xfId="1541"/>
    <cellStyle name="Calc Percent (1) 14" xfId="1542"/>
    <cellStyle name="Calc Percent (1) 15" xfId="1543"/>
    <cellStyle name="Calc Percent (1) 16" xfId="1544"/>
    <cellStyle name="Calc Percent (1) 2" xfId="1545"/>
    <cellStyle name="Calc Percent (1) 3" xfId="1546"/>
    <cellStyle name="Calc Percent (1) 4" xfId="1547"/>
    <cellStyle name="Calc Percent (1) 5" xfId="1548"/>
    <cellStyle name="Calc Percent (1) 6" xfId="1549"/>
    <cellStyle name="Calc Percent (1) 7" xfId="1550"/>
    <cellStyle name="Calc Percent (1) 8" xfId="1551"/>
    <cellStyle name="Calc Percent (1) 9" xfId="1552"/>
    <cellStyle name="Calc Percent (2)" xfId="1553"/>
    <cellStyle name="Calc Percent (2) 10" xfId="1554"/>
    <cellStyle name="Calc Percent (2) 11" xfId="1555"/>
    <cellStyle name="Calc Percent (2) 12" xfId="1556"/>
    <cellStyle name="Calc Percent (2) 13" xfId="1557"/>
    <cellStyle name="Calc Percent (2) 14" xfId="1558"/>
    <cellStyle name="Calc Percent (2) 15" xfId="1559"/>
    <cellStyle name="Calc Percent (2) 16" xfId="1560"/>
    <cellStyle name="Calc Percent (2) 2" xfId="1561"/>
    <cellStyle name="Calc Percent (2) 3" xfId="1562"/>
    <cellStyle name="Calc Percent (2) 4" xfId="1563"/>
    <cellStyle name="Calc Percent (2) 5" xfId="1564"/>
    <cellStyle name="Calc Percent (2) 6" xfId="1565"/>
    <cellStyle name="Calc Percent (2) 7" xfId="1566"/>
    <cellStyle name="Calc Percent (2) 8" xfId="1567"/>
    <cellStyle name="Calc Percent (2) 9" xfId="1568"/>
    <cellStyle name="Calc Units (0)" xfId="1569"/>
    <cellStyle name="Calc Units (0) 10" xfId="1570"/>
    <cellStyle name="Calc Units (0) 11" xfId="1571"/>
    <cellStyle name="Calc Units (0) 12" xfId="1572"/>
    <cellStyle name="Calc Units (0) 13" xfId="1573"/>
    <cellStyle name="Calc Units (0) 14" xfId="1574"/>
    <cellStyle name="Calc Units (0) 15" xfId="1575"/>
    <cellStyle name="Calc Units (0) 16" xfId="1576"/>
    <cellStyle name="Calc Units (0) 2" xfId="1577"/>
    <cellStyle name="Calc Units (0) 3" xfId="1578"/>
    <cellStyle name="Calc Units (0) 4" xfId="1579"/>
    <cellStyle name="Calc Units (0) 5" xfId="1580"/>
    <cellStyle name="Calc Units (0) 6" xfId="1581"/>
    <cellStyle name="Calc Units (0) 7" xfId="1582"/>
    <cellStyle name="Calc Units (0) 8" xfId="1583"/>
    <cellStyle name="Calc Units (0) 9" xfId="1584"/>
    <cellStyle name="Calc Units (1)" xfId="1585"/>
    <cellStyle name="Calc Units (1) 10" xfId="1586"/>
    <cellStyle name="Calc Units (1) 11" xfId="1587"/>
    <cellStyle name="Calc Units (1) 12" xfId="1588"/>
    <cellStyle name="Calc Units (1) 13" xfId="1589"/>
    <cellStyle name="Calc Units (1) 14" xfId="1590"/>
    <cellStyle name="Calc Units (1) 15" xfId="1591"/>
    <cellStyle name="Calc Units (1) 16" xfId="1592"/>
    <cellStyle name="Calc Units (1) 2" xfId="1593"/>
    <cellStyle name="Calc Units (1) 3" xfId="1594"/>
    <cellStyle name="Calc Units (1) 4" xfId="1595"/>
    <cellStyle name="Calc Units (1) 5" xfId="1596"/>
    <cellStyle name="Calc Units (1) 6" xfId="1597"/>
    <cellStyle name="Calc Units (1) 7" xfId="1598"/>
    <cellStyle name="Calc Units (1) 8" xfId="1599"/>
    <cellStyle name="Calc Units (1) 9" xfId="1600"/>
    <cellStyle name="Calc Units (2)" xfId="1601"/>
    <cellStyle name="Calc Units (2) 10" xfId="1602"/>
    <cellStyle name="Calc Units (2) 11" xfId="1603"/>
    <cellStyle name="Calc Units (2) 12" xfId="1604"/>
    <cellStyle name="Calc Units (2) 13" xfId="1605"/>
    <cellStyle name="Calc Units (2) 14" xfId="1606"/>
    <cellStyle name="Calc Units (2) 15" xfId="1607"/>
    <cellStyle name="Calc Units (2) 16" xfId="1608"/>
    <cellStyle name="Calc Units (2) 2" xfId="1609"/>
    <cellStyle name="Calc Units (2) 3" xfId="1610"/>
    <cellStyle name="Calc Units (2) 4" xfId="1611"/>
    <cellStyle name="Calc Units (2) 5" xfId="1612"/>
    <cellStyle name="Calc Units (2) 6" xfId="1613"/>
    <cellStyle name="Calc Units (2) 7" xfId="1614"/>
    <cellStyle name="Calc Units (2) 8" xfId="1615"/>
    <cellStyle name="Calc Units (2) 9" xfId="1616"/>
    <cellStyle name="Calculation 2" xfId="1617"/>
    <cellStyle name="category" xfId="1618"/>
    <cellStyle name="category 2" xfId="1619"/>
    <cellStyle name="Centered Heading" xfId="1620"/>
    <cellStyle name="Cerrency_Sheet2_XANGDAU" xfId="1621"/>
    <cellStyle name="Check Cell 2" xfId="1622"/>
    <cellStyle name="Check Cell 2 2" xfId="1623"/>
    <cellStyle name="Chi phÝ kh¸c_Book1" xfId="1624"/>
    <cellStyle name="Chuẩn 14" xfId="94"/>
    <cellStyle name="Chuẩn 2" xfId="6"/>
    <cellStyle name="Chuẩn 2 2" xfId="10"/>
    <cellStyle name="Chuẩn 2 2 10" xfId="5302"/>
    <cellStyle name="Chuẩn 2 2 5" xfId="31"/>
    <cellStyle name="Chuẩn 2 2 6" xfId="32"/>
    <cellStyle name="Chuẩn 2 2 7" xfId="37"/>
    <cellStyle name="Chuẩn 2 3" xfId="26"/>
    <cellStyle name="Chuẩn 2 4" xfId="29"/>
    <cellStyle name="Chuẩn 2 5" xfId="30"/>
    <cellStyle name="Chuẩn 2 6" xfId="33"/>
    <cellStyle name="Chuẩn 2 7" xfId="55"/>
    <cellStyle name="Chuẩn 3" xfId="34"/>
    <cellStyle name="Chuẩn 5" xfId="11"/>
    <cellStyle name="Chuẩn 6" xfId="56"/>
    <cellStyle name="Chuẩn 6 2" xfId="85"/>
    <cellStyle name="Chuẩn 7" xfId="57"/>
    <cellStyle name="Chuẩn 7 2" xfId="5282"/>
    <cellStyle name="CHUONG" xfId="1625"/>
    <cellStyle name="Column_Title" xfId="1626"/>
    <cellStyle name="Comma" xfId="1" builtinId="3"/>
    <cellStyle name="Comma  - Style1" xfId="1627"/>
    <cellStyle name="Comma  - Style2" xfId="1628"/>
    <cellStyle name="Comma  - Style3" xfId="1629"/>
    <cellStyle name="Comma  - Style4" xfId="1630"/>
    <cellStyle name="Comma  - Style5" xfId="1631"/>
    <cellStyle name="Comma  - Style6" xfId="1632"/>
    <cellStyle name="Comma  - Style7" xfId="1633"/>
    <cellStyle name="Comma  - Style8" xfId="1634"/>
    <cellStyle name="Comma %" xfId="1635"/>
    <cellStyle name="Comma % 10" xfId="1636"/>
    <cellStyle name="Comma % 11" xfId="1637"/>
    <cellStyle name="Comma % 12" xfId="1638"/>
    <cellStyle name="Comma % 13" xfId="1639"/>
    <cellStyle name="Comma % 14" xfId="1640"/>
    <cellStyle name="Comma % 15" xfId="1641"/>
    <cellStyle name="Comma % 2" xfId="1642"/>
    <cellStyle name="Comma % 3" xfId="1643"/>
    <cellStyle name="Comma % 4" xfId="1644"/>
    <cellStyle name="Comma % 5" xfId="1645"/>
    <cellStyle name="Comma % 6" xfId="1646"/>
    <cellStyle name="Comma % 7" xfId="1647"/>
    <cellStyle name="Comma % 8" xfId="1648"/>
    <cellStyle name="Comma % 9" xfId="1649"/>
    <cellStyle name="Comma [0]" xfId="2" builtinId="6"/>
    <cellStyle name="Comma [0] 10" xfId="1650"/>
    <cellStyle name="Comma [0] 11" xfId="1651"/>
    <cellStyle name="Comma [0] 11 2" xfId="1652"/>
    <cellStyle name="Comma [0] 12" xfId="1653"/>
    <cellStyle name="Comma [0] 12 2" xfId="1654"/>
    <cellStyle name="Comma [0] 2" xfId="23"/>
    <cellStyle name="Comma [0] 2 10" xfId="1656"/>
    <cellStyle name="Comma [0] 2 11" xfId="1657"/>
    <cellStyle name="Comma [0] 2 12" xfId="1658"/>
    <cellStyle name="Comma [0] 2 13" xfId="1659"/>
    <cellStyle name="Comma [0] 2 14" xfId="1660"/>
    <cellStyle name="Comma [0] 2 15" xfId="1661"/>
    <cellStyle name="Comma [0] 2 16" xfId="1662"/>
    <cellStyle name="Comma [0] 2 17" xfId="1663"/>
    <cellStyle name="Comma [0] 2 18" xfId="1664"/>
    <cellStyle name="Comma [0] 2 19" xfId="1665"/>
    <cellStyle name="Comma [0] 2 2" xfId="43"/>
    <cellStyle name="Comma [0] 2 2 2" xfId="1667"/>
    <cellStyle name="Comma [0] 2 2 3" xfId="1668"/>
    <cellStyle name="Comma [0] 2 2 3 2" xfId="1669"/>
    <cellStyle name="Comma [0] 2 2 3 2 2" xfId="1670"/>
    <cellStyle name="Comma [0] 2 2 3 2 2 2" xfId="1671"/>
    <cellStyle name="Comma [0] 2 2 3 2 2 3" xfId="1672"/>
    <cellStyle name="Comma [0] 2 2 3 2 3" xfId="1673"/>
    <cellStyle name="Comma [0] 2 2 3 2 4" xfId="1674"/>
    <cellStyle name="Comma [0] 2 2 3 3" xfId="1675"/>
    <cellStyle name="Comma [0] 2 2 3 3 2" xfId="1676"/>
    <cellStyle name="Comma [0] 2 2 3 3 3" xfId="1677"/>
    <cellStyle name="Comma [0] 2 2 3 4" xfId="1678"/>
    <cellStyle name="Comma [0] 2 2 3 5" xfId="1679"/>
    <cellStyle name="Comma [0] 2 2 4" xfId="1680"/>
    <cellStyle name="Comma [0] 2 2 4 2" xfId="1681"/>
    <cellStyle name="Comma [0] 2 2 4 2 2" xfId="1682"/>
    <cellStyle name="Comma [0] 2 2 4 2 3" xfId="1683"/>
    <cellStyle name="Comma [0] 2 2 4 3" xfId="1684"/>
    <cellStyle name="Comma [0] 2 2 4 4" xfId="1685"/>
    <cellStyle name="Comma [0] 2 2 5" xfId="1666"/>
    <cellStyle name="Comma [0] 2 20" xfId="1686"/>
    <cellStyle name="Comma [0] 2 21" xfId="1687"/>
    <cellStyle name="Comma [0] 2 22" xfId="1688"/>
    <cellStyle name="Comma [0] 2 23" xfId="1689"/>
    <cellStyle name="Comma [0] 2 24" xfId="1690"/>
    <cellStyle name="Comma [0] 2 25" xfId="1691"/>
    <cellStyle name="Comma [0] 2 26" xfId="1692"/>
    <cellStyle name="Comma [0] 2 27" xfId="1655"/>
    <cellStyle name="Comma [0] 2 3" xfId="1693"/>
    <cellStyle name="Comma [0] 2 4" xfId="1694"/>
    <cellStyle name="Comma [0] 2 5" xfId="1695"/>
    <cellStyle name="Comma [0] 2 6" xfId="1696"/>
    <cellStyle name="Comma [0] 2 7" xfId="1697"/>
    <cellStyle name="Comma [0] 2 8" xfId="1698"/>
    <cellStyle name="Comma [0] 2 9" xfId="1699"/>
    <cellStyle name="Comma [0] 2_05-12  KH trung han 2016-2020 - Liem Thinh edited" xfId="1700"/>
    <cellStyle name="Comma [0] 3" xfId="1701"/>
    <cellStyle name="Comma [0] 3 2" xfId="1702"/>
    <cellStyle name="Comma [0] 3 2 2" xfId="1703"/>
    <cellStyle name="Comma [0] 3 3" xfId="1704"/>
    <cellStyle name="Comma [0] 4" xfId="1705"/>
    <cellStyle name="Comma [0] 5" xfId="1706"/>
    <cellStyle name="Comma [0] 6" xfId="1707"/>
    <cellStyle name="Comma [0] 7" xfId="1708"/>
    <cellStyle name="Comma [0] 8" xfId="1709"/>
    <cellStyle name="Comma [0] 9" xfId="1710"/>
    <cellStyle name="Comma [00]" xfId="1711"/>
    <cellStyle name="Comma [00] 10" xfId="1712"/>
    <cellStyle name="Comma [00] 11" xfId="1713"/>
    <cellStyle name="Comma [00] 12" xfId="1714"/>
    <cellStyle name="Comma [00] 13" xfId="1715"/>
    <cellStyle name="Comma [00] 14" xfId="1716"/>
    <cellStyle name="Comma [00] 15" xfId="1717"/>
    <cellStyle name="Comma [00] 16" xfId="1718"/>
    <cellStyle name="Comma [00] 2" xfId="1719"/>
    <cellStyle name="Comma [00] 3" xfId="1720"/>
    <cellStyle name="Comma [00] 4" xfId="1721"/>
    <cellStyle name="Comma [00] 5" xfId="1722"/>
    <cellStyle name="Comma [00] 6" xfId="1723"/>
    <cellStyle name="Comma [00] 7" xfId="1724"/>
    <cellStyle name="Comma [00] 8" xfId="1725"/>
    <cellStyle name="Comma [00] 9" xfId="1726"/>
    <cellStyle name="Comma 0.0" xfId="1727"/>
    <cellStyle name="Comma 0.0%" xfId="1728"/>
    <cellStyle name="Comma 0.00" xfId="1729"/>
    <cellStyle name="Comma 0.00%" xfId="1730"/>
    <cellStyle name="Comma 0.000" xfId="1731"/>
    <cellStyle name="Comma 0.000%" xfId="1732"/>
    <cellStyle name="Comma 10" xfId="78"/>
    <cellStyle name="Comma 10 10" xfId="1734"/>
    <cellStyle name="Comma 10 10 10" xfId="1735"/>
    <cellStyle name="Comma 10 10 2" xfId="1736"/>
    <cellStyle name="Comma 10 10 2 2" xfId="1737"/>
    <cellStyle name="Comma 10 10 2 3" xfId="1738"/>
    <cellStyle name="Comma 10 10 2 4" xfId="1739"/>
    <cellStyle name="Comma 10 10 3" xfId="1740"/>
    <cellStyle name="Comma 10 10 4" xfId="1741"/>
    <cellStyle name="Comma 10 10 5" xfId="1742"/>
    <cellStyle name="Comma 10 2" xfId="1743"/>
    <cellStyle name="Comma 10 2 2" xfId="1744"/>
    <cellStyle name="Comma 10 3" xfId="1745"/>
    <cellStyle name="Comma 10 3 2" xfId="1746"/>
    <cellStyle name="Comma 10 3 3 2" xfId="1747"/>
    <cellStyle name="Comma 10 4" xfId="1748"/>
    <cellStyle name="Comma 10 5" xfId="1733"/>
    <cellStyle name="Comma 11" xfId="86"/>
    <cellStyle name="Comma 11 2" xfId="1750"/>
    <cellStyle name="Comma 11 3" xfId="1751"/>
    <cellStyle name="Comma 11 4" xfId="1749"/>
    <cellStyle name="Comma 12" xfId="77"/>
    <cellStyle name="Comma 12 2" xfId="1753"/>
    <cellStyle name="Comma 12 2 2" xfId="1754"/>
    <cellStyle name="Comma 12 3" xfId="1755"/>
    <cellStyle name="Comma 12 4" xfId="1752"/>
    <cellStyle name="Comma 13" xfId="84"/>
    <cellStyle name="Comma 13 2" xfId="1757"/>
    <cellStyle name="Comma 13 2 2" xfId="1758"/>
    <cellStyle name="Comma 13 2 2 2" xfId="1759"/>
    <cellStyle name="Comma 13 2 2 2 2 2 4" xfId="1760"/>
    <cellStyle name="Comma 13 2 2 3" xfId="1761"/>
    <cellStyle name="Comma 13 2 2 4" xfId="1762"/>
    <cellStyle name="Comma 13 2 2 4 2" xfId="1763"/>
    <cellStyle name="Comma 13 2 3" xfId="1764"/>
    <cellStyle name="Comma 13 2 3 2" xfId="1765"/>
    <cellStyle name="Comma 13 2 4" xfId="1766"/>
    <cellStyle name="Comma 13 2 5" xfId="1767"/>
    <cellStyle name="Comma 13 3" xfId="1768"/>
    <cellStyle name="Comma 13 4" xfId="1769"/>
    <cellStyle name="Comma 13 5" xfId="1756"/>
    <cellStyle name="Comma 14" xfId="75"/>
    <cellStyle name="Comma 14 2" xfId="1771"/>
    <cellStyle name="Comma 14 2 2" xfId="1772"/>
    <cellStyle name="Comma 14 3" xfId="1773"/>
    <cellStyle name="Comma 14 4" xfId="1770"/>
    <cellStyle name="Comma 15" xfId="82"/>
    <cellStyle name="Comma 15 2" xfId="1775"/>
    <cellStyle name="Comma 15 3" xfId="1776"/>
    <cellStyle name="Comma 15 4" xfId="1774"/>
    <cellStyle name="Comma 16" xfId="76"/>
    <cellStyle name="Comma 16 2" xfId="1778"/>
    <cellStyle name="Comma 16 3" xfId="1779"/>
    <cellStyle name="Comma 16 3 2" xfId="1780"/>
    <cellStyle name="Comma 16 3 2 2" xfId="1781"/>
    <cellStyle name="Comma 16 3 2 2 2" xfId="1782"/>
    <cellStyle name="Comma 16 3 2 2 2 2" xfId="1783"/>
    <cellStyle name="Comma 16 3 2 2 2 3" xfId="1784"/>
    <cellStyle name="Comma 16 3 2 2 3" xfId="1785"/>
    <cellStyle name="Comma 16 3 2 2 4" xfId="1786"/>
    <cellStyle name="Comma 16 3 2 3" xfId="1787"/>
    <cellStyle name="Comma 16 3 2 3 2" xfId="1788"/>
    <cellStyle name="Comma 16 3 2 3 3" xfId="1789"/>
    <cellStyle name="Comma 16 3 2 4" xfId="1790"/>
    <cellStyle name="Comma 16 3 2 5" xfId="1791"/>
    <cellStyle name="Comma 16 3 2 6 2 2 2" xfId="1792"/>
    <cellStyle name="Comma 16 3 2 6 2 2 2 2" xfId="1793"/>
    <cellStyle name="Comma 16 3 3" xfId="1794"/>
    <cellStyle name="Comma 16 3 3 2" xfId="1795"/>
    <cellStyle name="Comma 16 3 3 2 2" xfId="1796"/>
    <cellStyle name="Comma 16 3 3 2 2 2" xfId="1797"/>
    <cellStyle name="Comma 16 3 3 2 2 3" xfId="1798"/>
    <cellStyle name="Comma 16 3 3 2 3" xfId="1799"/>
    <cellStyle name="Comma 16 3 3 2 4" xfId="1800"/>
    <cellStyle name="Comma 16 3 3 3" xfId="1801"/>
    <cellStyle name="Comma 16 3 3 3 2" xfId="1802"/>
    <cellStyle name="Comma 16 3 3 3 3" xfId="1803"/>
    <cellStyle name="Comma 16 3 3 4" xfId="1804"/>
    <cellStyle name="Comma 16 3 3 5" xfId="1805"/>
    <cellStyle name="Comma 16 3 4" xfId="1806"/>
    <cellStyle name="Comma 16 3 4 2" xfId="1807"/>
    <cellStyle name="Comma 16 3 4 2 2" xfId="1808"/>
    <cellStyle name="Comma 16 3 4 2 3" xfId="1809"/>
    <cellStyle name="Comma 16 3 4 3" xfId="1810"/>
    <cellStyle name="Comma 16 3 4 4" xfId="1811"/>
    <cellStyle name="Comma 16 3 5" xfId="1812"/>
    <cellStyle name="Comma 16 3 5 2" xfId="1813"/>
    <cellStyle name="Comma 16 3 5 3" xfId="1814"/>
    <cellStyle name="Comma 16 3 6" xfId="1815"/>
    <cellStyle name="Comma 16 3 7" xfId="1816"/>
    <cellStyle name="Comma 16 4" xfId="1777"/>
    <cellStyle name="Comma 17" xfId="83"/>
    <cellStyle name="Comma 17 2" xfId="1818"/>
    <cellStyle name="Comma 17 3" xfId="1819"/>
    <cellStyle name="Comma 17 4" xfId="1820"/>
    <cellStyle name="Comma 17 5" xfId="1817"/>
    <cellStyle name="Comma 18" xfId="88"/>
    <cellStyle name="Comma 18 2" xfId="1822"/>
    <cellStyle name="Comma 18 3" xfId="1823"/>
    <cellStyle name="Comma 18 4" xfId="1821"/>
    <cellStyle name="Comma 19" xfId="79"/>
    <cellStyle name="Comma 19 2" xfId="1825"/>
    <cellStyle name="Comma 19 3" xfId="1824"/>
    <cellStyle name="Comma 2" xfId="44"/>
    <cellStyle name="Comma 2 10" xfId="1827"/>
    <cellStyle name="Comma 2 11" xfId="1828"/>
    <cellStyle name="Comma 2 12" xfId="1829"/>
    <cellStyle name="Comma 2 13" xfId="1830"/>
    <cellStyle name="Comma 2 14" xfId="1831"/>
    <cellStyle name="Comma 2 15" xfId="1832"/>
    <cellStyle name="Comma 2 16" xfId="1833"/>
    <cellStyle name="Comma 2 17" xfId="1834"/>
    <cellStyle name="Comma 2 18" xfId="1835"/>
    <cellStyle name="Comma 2 19" xfId="1836"/>
    <cellStyle name="Comma 2 2" xfId="45"/>
    <cellStyle name="Comma 2 2 10" xfId="1838"/>
    <cellStyle name="Comma 2 2 11" xfId="1839"/>
    <cellStyle name="Comma 2 2 12" xfId="1840"/>
    <cellStyle name="Comma 2 2 13" xfId="1841"/>
    <cellStyle name="Comma 2 2 14" xfId="1842"/>
    <cellStyle name="Comma 2 2 15" xfId="1843"/>
    <cellStyle name="Comma 2 2 16" xfId="1844"/>
    <cellStyle name="Comma 2 2 17" xfId="1845"/>
    <cellStyle name="Comma 2 2 18" xfId="1846"/>
    <cellStyle name="Comma 2 2 19" xfId="1847"/>
    <cellStyle name="Comma 2 2 2" xfId="1848"/>
    <cellStyle name="Comma 2 2 2 10" xfId="1849"/>
    <cellStyle name="Comma 2 2 2 11" xfId="1850"/>
    <cellStyle name="Comma 2 2 2 12" xfId="1851"/>
    <cellStyle name="Comma 2 2 2 13" xfId="1852"/>
    <cellStyle name="Comma 2 2 2 14" xfId="1853"/>
    <cellStyle name="Comma 2 2 2 15" xfId="1854"/>
    <cellStyle name="Comma 2 2 2 16" xfId="1855"/>
    <cellStyle name="Comma 2 2 2 17" xfId="1856"/>
    <cellStyle name="Comma 2 2 2 18" xfId="1857"/>
    <cellStyle name="Comma 2 2 2 19" xfId="1858"/>
    <cellStyle name="Comma 2 2 2 2" xfId="1859"/>
    <cellStyle name="Comma 2 2 2 2 2 2" xfId="1860"/>
    <cellStyle name="Comma 2 2 2 20" xfId="1861"/>
    <cellStyle name="Comma 2 2 2 21" xfId="1862"/>
    <cellStyle name="Comma 2 2 2 22" xfId="1863"/>
    <cellStyle name="Comma 2 2 2 23" xfId="1864"/>
    <cellStyle name="Comma 2 2 2 24" xfId="1865"/>
    <cellStyle name="Comma 2 2 2 3" xfId="1866"/>
    <cellStyle name="Comma 2 2 2 4" xfId="1867"/>
    <cellStyle name="Comma 2 2 2 5" xfId="1868"/>
    <cellStyle name="Comma 2 2 2 6" xfId="1869"/>
    <cellStyle name="Comma 2 2 2 7" xfId="1870"/>
    <cellStyle name="Comma 2 2 2 8" xfId="1871"/>
    <cellStyle name="Comma 2 2 2 9" xfId="1872"/>
    <cellStyle name="Comma 2 2 20" xfId="1873"/>
    <cellStyle name="Comma 2 2 21" xfId="1874"/>
    <cellStyle name="Comma 2 2 22" xfId="1875"/>
    <cellStyle name="Comma 2 2 23" xfId="1876"/>
    <cellStyle name="Comma 2 2 24" xfId="1877"/>
    <cellStyle name="Comma 2 2 25" xfId="1878"/>
    <cellStyle name="Comma 2 2 26" xfId="1837"/>
    <cellStyle name="Comma 2 2 3" xfId="1879"/>
    <cellStyle name="Comma 2 2 4" xfId="1880"/>
    <cellStyle name="Comma 2 2 5" xfId="1881"/>
    <cellStyle name="Comma 2 2 6" xfId="1882"/>
    <cellStyle name="Comma 2 2 7" xfId="1883"/>
    <cellStyle name="Comma 2 2 8" xfId="1884"/>
    <cellStyle name="Comma 2 2 9" xfId="1885"/>
    <cellStyle name="Comma 2 2_05-12  KH trung han 2016-2020 - Liem Thinh edited" xfId="1886"/>
    <cellStyle name="Comma 2 20" xfId="1887"/>
    <cellStyle name="Comma 2 21" xfId="1888"/>
    <cellStyle name="Comma 2 22" xfId="1889"/>
    <cellStyle name="Comma 2 23" xfId="1890"/>
    <cellStyle name="Comma 2 24" xfId="1891"/>
    <cellStyle name="Comma 2 25" xfId="1892"/>
    <cellStyle name="Comma 2 26" xfId="1893"/>
    <cellStyle name="Comma 2 27" xfId="1894"/>
    <cellStyle name="Comma 2 28" xfId="1895"/>
    <cellStyle name="Comma 2 29" xfId="1896"/>
    <cellStyle name="Comma 2 3" xfId="9"/>
    <cellStyle name="Comma 2 3 2" xfId="47"/>
    <cellStyle name="Comma 2 3 2 11 5" xfId="1899"/>
    <cellStyle name="Comma 2 3 2 2" xfId="1900"/>
    <cellStyle name="Comma 2 3 2 3" xfId="1901"/>
    <cellStyle name="Comma 2 3 2 4" xfId="1898"/>
    <cellStyle name="Comma 2 3 2 7 9" xfId="1902"/>
    <cellStyle name="Comma 2 3 3" xfId="46"/>
    <cellStyle name="Comma 2 3 3 2" xfId="1903"/>
    <cellStyle name="Comma 2 3 4" xfId="1897"/>
    <cellStyle name="Comma 2 30" xfId="1904"/>
    <cellStyle name="Comma 2 31" xfId="1905"/>
    <cellStyle name="Comma 2 32" xfId="1906"/>
    <cellStyle name="Comma 2 33" xfId="1826"/>
    <cellStyle name="Comma 2 4" xfId="1907"/>
    <cellStyle name="Comma 2 4 2" xfId="1908"/>
    <cellStyle name="Comma 2 5" xfId="1909"/>
    <cellStyle name="Comma 2 5 2" xfId="1910"/>
    <cellStyle name="Comma 2 5 3" xfId="1911"/>
    <cellStyle name="Comma 2 6" xfId="40"/>
    <cellStyle name="Comma 2 6 2" xfId="1912"/>
    <cellStyle name="Comma 2 7" xfId="1913"/>
    <cellStyle name="Comma 2 8" xfId="1914"/>
    <cellStyle name="Comma 2 9" xfId="1915"/>
    <cellStyle name="Comma 2_05-12  KH trung han 2016-2020 - Liem Thinh edited" xfId="1916"/>
    <cellStyle name="Comma 20" xfId="89"/>
    <cellStyle name="Comma 20 2" xfId="1918"/>
    <cellStyle name="Comma 20 3" xfId="1919"/>
    <cellStyle name="Comma 20 4" xfId="1917"/>
    <cellStyle name="Comma 21" xfId="80"/>
    <cellStyle name="Comma 21 2" xfId="1921"/>
    <cellStyle name="Comma 21 3" xfId="1922"/>
    <cellStyle name="Comma 21 4" xfId="1920"/>
    <cellStyle name="Comma 22" xfId="90"/>
    <cellStyle name="Comma 22 2" xfId="1924"/>
    <cellStyle name="Comma 22 3" xfId="1925"/>
    <cellStyle name="Comma 22 4" xfId="1923"/>
    <cellStyle name="Comma 23" xfId="81"/>
    <cellStyle name="Comma 23 2" xfId="1927"/>
    <cellStyle name="Comma 23 3" xfId="1928"/>
    <cellStyle name="Comma 23 4" xfId="1926"/>
    <cellStyle name="Comma 24" xfId="91"/>
    <cellStyle name="Comma 24 2" xfId="1930"/>
    <cellStyle name="Comma 24 3" xfId="1931"/>
    <cellStyle name="Comma 24 4" xfId="1929"/>
    <cellStyle name="Comma 25" xfId="1932"/>
    <cellStyle name="Comma 25 2" xfId="1933"/>
    <cellStyle name="Comma 26" xfId="1934"/>
    <cellStyle name="Comma 26 2" xfId="1935"/>
    <cellStyle name="Comma 26 2 2" xfId="1936"/>
    <cellStyle name="Comma 27" xfId="1937"/>
    <cellStyle name="Comma 27 2" xfId="1938"/>
    <cellStyle name="Comma 28" xfId="1939"/>
    <cellStyle name="Comma 28 2" xfId="1940"/>
    <cellStyle name="Comma 28 2 2 4 2" xfId="1941"/>
    <cellStyle name="Comma 28 2 2 9" xfId="1942"/>
    <cellStyle name="Comma 29" xfId="1943"/>
    <cellStyle name="Comma 29 2" xfId="1944"/>
    <cellStyle name="Comma 3" xfId="8"/>
    <cellStyle name="Comma 3 2" xfId="18"/>
    <cellStyle name="Comma 3 2 10" xfId="1945"/>
    <cellStyle name="Comma 3 2 11" xfId="1946"/>
    <cellStyle name="Comma 3 2 12" xfId="1947"/>
    <cellStyle name="Comma 3 2 13" xfId="1948"/>
    <cellStyle name="Comma 3 2 14" xfId="1949"/>
    <cellStyle name="Comma 3 2 15" xfId="1950"/>
    <cellStyle name="Comma 3 2 2" xfId="50"/>
    <cellStyle name="Comma 3 2 2 2" xfId="1952"/>
    <cellStyle name="Comma 3 2 2 3" xfId="1953"/>
    <cellStyle name="Comma 3 2 2 4" xfId="1951"/>
    <cellStyle name="Comma 3 2 3" xfId="49"/>
    <cellStyle name="Comma 3 2 3 2" xfId="1955"/>
    <cellStyle name="Comma 3 2 3 3" xfId="1956"/>
    <cellStyle name="Comma 3 2 3 4" xfId="1954"/>
    <cellStyle name="Comma 3 2 4" xfId="1957"/>
    <cellStyle name="Comma 3 2 5" xfId="1958"/>
    <cellStyle name="Comma 3 2 6" xfId="1959"/>
    <cellStyle name="Comma 3 2 7" xfId="1960"/>
    <cellStyle name="Comma 3 2 8" xfId="1961"/>
    <cellStyle name="Comma 3 2 9" xfId="1962"/>
    <cellStyle name="Comma 3 3" xfId="51"/>
    <cellStyle name="Comma 3 3 2" xfId="1964"/>
    <cellStyle name="Comma 3 3 3" xfId="1965"/>
    <cellStyle name="Comma 3 3 4" xfId="1963"/>
    <cellStyle name="Comma 3 4" xfId="48"/>
    <cellStyle name="Comma 3 4 2" xfId="1967"/>
    <cellStyle name="Comma 3 4 3" xfId="1968"/>
    <cellStyle name="Comma 3 4 4" xfId="1966"/>
    <cellStyle name="Comma 3 5" xfId="1969"/>
    <cellStyle name="Comma 3 5 2" xfId="1970"/>
    <cellStyle name="Comma 3 6" xfId="1971"/>
    <cellStyle name="Comma 3 6 2" xfId="1972"/>
    <cellStyle name="Comma 3 7" xfId="1973"/>
    <cellStyle name="Comma 3 7 2" xfId="1974"/>
    <cellStyle name="Comma 3 8" xfId="1975"/>
    <cellStyle name="Comma 3 9" xfId="1976"/>
    <cellStyle name="Comma 30" xfId="1977"/>
    <cellStyle name="Comma 30 2" xfId="1978"/>
    <cellStyle name="Comma 31" xfId="1979"/>
    <cellStyle name="Comma 31 2" xfId="1980"/>
    <cellStyle name="Comma 32" xfId="1981"/>
    <cellStyle name="Comma 32 2" xfId="1982"/>
    <cellStyle name="Comma 32 2 2" xfId="1983"/>
    <cellStyle name="Comma 32 3" xfId="1984"/>
    <cellStyle name="Comma 33" xfId="1985"/>
    <cellStyle name="Comma 33 2" xfId="1986"/>
    <cellStyle name="Comma 34" xfId="1987"/>
    <cellStyle name="Comma 34 2" xfId="1988"/>
    <cellStyle name="Comma 35" xfId="1989"/>
    <cellStyle name="Comma 35 2" xfId="1990"/>
    <cellStyle name="Comma 35 3" xfId="1991"/>
    <cellStyle name="Comma 35 3 2" xfId="1992"/>
    <cellStyle name="Comma 35 3 2 2" xfId="1993"/>
    <cellStyle name="Comma 35 3 2 2 2" xfId="1994"/>
    <cellStyle name="Comma 35 3 2 2 3" xfId="1995"/>
    <cellStyle name="Comma 35 3 2 3" xfId="1996"/>
    <cellStyle name="Comma 35 3 2 4" xfId="1997"/>
    <cellStyle name="Comma 35 3 3" xfId="1998"/>
    <cellStyle name="Comma 35 3 3 2" xfId="1999"/>
    <cellStyle name="Comma 35 3 3 3" xfId="2000"/>
    <cellStyle name="Comma 35 3 4" xfId="2001"/>
    <cellStyle name="Comma 35 3 5" xfId="2002"/>
    <cellStyle name="Comma 35 4" xfId="2003"/>
    <cellStyle name="Comma 35 4 2" xfId="2004"/>
    <cellStyle name="Comma 35 4 2 2" xfId="2005"/>
    <cellStyle name="Comma 35 4 2 2 2" xfId="2006"/>
    <cellStyle name="Comma 35 4 2 2 3" xfId="2007"/>
    <cellStyle name="Comma 35 4 2 3" xfId="2008"/>
    <cellStyle name="Comma 35 4 2 4" xfId="2009"/>
    <cellStyle name="Comma 35 4 3" xfId="2010"/>
    <cellStyle name="Comma 35 4 3 2" xfId="2011"/>
    <cellStyle name="Comma 35 4 3 3" xfId="2012"/>
    <cellStyle name="Comma 35 4 4" xfId="2013"/>
    <cellStyle name="Comma 35 4 5" xfId="2014"/>
    <cellStyle name="Comma 35 5" xfId="2015"/>
    <cellStyle name="Comma 35 5 2" xfId="2016"/>
    <cellStyle name="Comma 35 5 2 2" xfId="2017"/>
    <cellStyle name="Comma 36" xfId="2018"/>
    <cellStyle name="Comma 36 2" xfId="2019"/>
    <cellStyle name="Comma 37" xfId="2020"/>
    <cellStyle name="Comma 37 2" xfId="2021"/>
    <cellStyle name="Comma 38" xfId="2022"/>
    <cellStyle name="Comma 39" xfId="2023"/>
    <cellStyle name="Comma 39 2" xfId="2024"/>
    <cellStyle name="Comma 4" xfId="52"/>
    <cellStyle name="Comma 4 10" xfId="2026"/>
    <cellStyle name="Comma 4 10 2" xfId="2027"/>
    <cellStyle name="Comma 4 11" xfId="2028"/>
    <cellStyle name="Comma 4 12" xfId="2029"/>
    <cellStyle name="Comma 4 13" xfId="2030"/>
    <cellStyle name="Comma 4 14" xfId="2031"/>
    <cellStyle name="Comma 4 15" xfId="2032"/>
    <cellStyle name="Comma 4 16" xfId="2033"/>
    <cellStyle name="Comma 4 17" xfId="2034"/>
    <cellStyle name="Comma 4 18" xfId="2035"/>
    <cellStyle name="Comma 4 19" xfId="2036"/>
    <cellStyle name="Comma 4 2" xfId="2037"/>
    <cellStyle name="Comma 4 2 2" xfId="2038"/>
    <cellStyle name="Comma 4 2 2 3" xfId="2039"/>
    <cellStyle name="Comma 4 2 3" xfId="2040"/>
    <cellStyle name="Comma 4 2 3 2" xfId="2041"/>
    <cellStyle name="Comma 4 20" xfId="2042"/>
    <cellStyle name="Comma 4 21" xfId="2025"/>
    <cellStyle name="Comma 4 3" xfId="2043"/>
    <cellStyle name="Comma 4 3 2" xfId="2044"/>
    <cellStyle name="Comma 4 3 2 2" xfId="2045"/>
    <cellStyle name="Comma 4 3 3" xfId="2046"/>
    <cellStyle name="Comma 4 3 4" xfId="2047"/>
    <cellStyle name="Comma 4 4" xfId="2048"/>
    <cellStyle name="Comma 4 4 2" xfId="2049"/>
    <cellStyle name="Comma 4 4 3" xfId="2050"/>
    <cellStyle name="Comma 4 4 4" xfId="2051"/>
    <cellStyle name="Comma 4 5" xfId="2052"/>
    <cellStyle name="Comma 4 6" xfId="2053"/>
    <cellStyle name="Comma 4 7" xfId="2054"/>
    <cellStyle name="Comma 4 8" xfId="2055"/>
    <cellStyle name="Comma 4 9" xfId="2056"/>
    <cellStyle name="Comma 4_THEO DOI THUC HIEN (GỐC 1)" xfId="2057"/>
    <cellStyle name="Comma 40" xfId="2058"/>
    <cellStyle name="Comma 40 2" xfId="2059"/>
    <cellStyle name="Comma 41" xfId="2060"/>
    <cellStyle name="Comma 42" xfId="2061"/>
    <cellStyle name="Comma 43" xfId="2062"/>
    <cellStyle name="Comma 44" xfId="2063"/>
    <cellStyle name="Comma 45" xfId="2064"/>
    <cellStyle name="Comma 46" xfId="2065"/>
    <cellStyle name="Comma 47" xfId="2066"/>
    <cellStyle name="Comma 48" xfId="2067"/>
    <cellStyle name="Comma 49" xfId="2068"/>
    <cellStyle name="Comma 5" xfId="58"/>
    <cellStyle name="Comma 5 10" xfId="2070"/>
    <cellStyle name="Comma 5 11" xfId="2071"/>
    <cellStyle name="Comma 5 12" xfId="2072"/>
    <cellStyle name="Comma 5 13" xfId="2073"/>
    <cellStyle name="Comma 5 14" xfId="2074"/>
    <cellStyle name="Comma 5 15" xfId="2075"/>
    <cellStyle name="Comma 5 16" xfId="2076"/>
    <cellStyle name="Comma 5 17" xfId="2077"/>
    <cellStyle name="Comma 5 17 2" xfId="2078"/>
    <cellStyle name="Comma 5 17 3" xfId="2079"/>
    <cellStyle name="Comma 5 18" xfId="2080"/>
    <cellStyle name="Comma 5 19" xfId="2081"/>
    <cellStyle name="Comma 5 2" xfId="2082"/>
    <cellStyle name="Comma 5 20" xfId="2083"/>
    <cellStyle name="Comma 5 21" xfId="2084"/>
    <cellStyle name="Comma 5 21 2" xfId="2085"/>
    <cellStyle name="Comma 5 21 2 2" xfId="2086"/>
    <cellStyle name="Comma 5 21 2 2 2" xfId="2087"/>
    <cellStyle name="Comma 5 21 2 2 3" xfId="2088"/>
    <cellStyle name="Comma 5 21 2 3" xfId="2089"/>
    <cellStyle name="Comma 5 21 2 3 2" xfId="2090"/>
    <cellStyle name="Comma 5 21 2 3 3" xfId="2091"/>
    <cellStyle name="Comma 5 21 2 4" xfId="2092"/>
    <cellStyle name="Comma 5 21 2 5" xfId="2093"/>
    <cellStyle name="Comma 5 21 3" xfId="2094"/>
    <cellStyle name="Comma 5 21 3 2" xfId="2095"/>
    <cellStyle name="Comma 5 21 3 2 2" xfId="2096"/>
    <cellStyle name="Comma 5 21 3 2 3" xfId="2097"/>
    <cellStyle name="Comma 5 21 3 3" xfId="2098"/>
    <cellStyle name="Comma 5 21 3 4" xfId="2099"/>
    <cellStyle name="Comma 5 21 4" xfId="2100"/>
    <cellStyle name="Comma 5 21 4 2" xfId="2101"/>
    <cellStyle name="Comma 5 21 4 3" xfId="2102"/>
    <cellStyle name="Comma 5 21 5" xfId="2103"/>
    <cellStyle name="Comma 5 21 6" xfId="2104"/>
    <cellStyle name="Comma 5 22" xfId="2105"/>
    <cellStyle name="Comma 5 22 2" xfId="2106"/>
    <cellStyle name="Comma 5 22 2 2" xfId="2107"/>
    <cellStyle name="Comma 5 22 2 3" xfId="2108"/>
    <cellStyle name="Comma 5 22 3" xfId="2109"/>
    <cellStyle name="Comma 5 22 4" xfId="2110"/>
    <cellStyle name="Comma 5 23" xfId="2111"/>
    <cellStyle name="Comma 5 24" xfId="2069"/>
    <cellStyle name="Comma 5 3" xfId="2112"/>
    <cellStyle name="Comma 5 3 2" xfId="2113"/>
    <cellStyle name="Comma 5 4" xfId="2114"/>
    <cellStyle name="Comma 5 4 2" xfId="2115"/>
    <cellStyle name="Comma 5 5" xfId="2116"/>
    <cellStyle name="Comma 5 5 2" xfId="2117"/>
    <cellStyle name="Comma 5 5 3" xfId="2118"/>
    <cellStyle name="Comma 5 6" xfId="2119"/>
    <cellStyle name="Comma 5 7" xfId="2120"/>
    <cellStyle name="Comma 5 8" xfId="2121"/>
    <cellStyle name="Comma 5 9" xfId="2122"/>
    <cellStyle name="Comma 5_05-12  KH trung han 2016-2020 - Liem Thinh edited" xfId="2123"/>
    <cellStyle name="Comma 50" xfId="2124"/>
    <cellStyle name="Comma 50 2" xfId="2125"/>
    <cellStyle name="Comma 50 2 2" xfId="2126"/>
    <cellStyle name="Comma 50 2 2 2" xfId="2127"/>
    <cellStyle name="Comma 50 2 2 3" xfId="2128"/>
    <cellStyle name="Comma 50 2 3" xfId="2129"/>
    <cellStyle name="Comma 50 2 4" xfId="2130"/>
    <cellStyle name="Comma 50 3" xfId="2131"/>
    <cellStyle name="Comma 50 3 2" xfId="2132"/>
    <cellStyle name="Comma 50 3 3" xfId="2133"/>
    <cellStyle name="Comma 50 4" xfId="2134"/>
    <cellStyle name="Comma 50 5" xfId="2135"/>
    <cellStyle name="Comma 51" xfId="2136"/>
    <cellStyle name="Comma 51 2" xfId="2137"/>
    <cellStyle name="Comma 51 2 2" xfId="2138"/>
    <cellStyle name="Comma 51 2 2 2" xfId="2139"/>
    <cellStyle name="Comma 51 2 2 3" xfId="2140"/>
    <cellStyle name="Comma 51 2 3" xfId="2141"/>
    <cellStyle name="Comma 51 2 4" xfId="2142"/>
    <cellStyle name="Comma 51 3" xfId="2143"/>
    <cellStyle name="Comma 51 3 2" xfId="2144"/>
    <cellStyle name="Comma 51 3 3" xfId="2145"/>
    <cellStyle name="Comma 51 4" xfId="2146"/>
    <cellStyle name="Comma 51 5" xfId="2147"/>
    <cellStyle name="Comma 52" xfId="2148"/>
    <cellStyle name="Comma 52 2" xfId="2149"/>
    <cellStyle name="Comma 53" xfId="2150"/>
    <cellStyle name="Comma 53 2" xfId="2151"/>
    <cellStyle name="Comma 53 2 2" xfId="2152"/>
    <cellStyle name="Comma 53 2 3" xfId="2153"/>
    <cellStyle name="Comma 53 3" xfId="2154"/>
    <cellStyle name="Comma 53 4" xfId="2155"/>
    <cellStyle name="Comma 54" xfId="2156"/>
    <cellStyle name="Comma 54 2" xfId="2157"/>
    <cellStyle name="Comma 55" xfId="2158"/>
    <cellStyle name="Comma 55 2" xfId="2159"/>
    <cellStyle name="Comma 55 3" xfId="2160"/>
    <cellStyle name="Comma 56" xfId="2161"/>
    <cellStyle name="Comma 57" xfId="2162"/>
    <cellStyle name="Comma 57 2" xfId="2163"/>
    <cellStyle name="Comma 57 4" xfId="2164"/>
    <cellStyle name="Comma 58" xfId="2165"/>
    <cellStyle name="Comma 59" xfId="2166"/>
    <cellStyle name="Comma 6" xfId="53"/>
    <cellStyle name="Comma 6 2" xfId="2167"/>
    <cellStyle name="Comma 6 2 2" xfId="2168"/>
    <cellStyle name="Comma 6 3" xfId="2169"/>
    <cellStyle name="Comma 6 4" xfId="2170"/>
    <cellStyle name="Comma 60" xfId="2171"/>
    <cellStyle name="Comma 61" xfId="2172"/>
    <cellStyle name="Comma 62" xfId="2173"/>
    <cellStyle name="Comma 63" xfId="5287"/>
    <cellStyle name="Comma 64" xfId="5284"/>
    <cellStyle name="Comma 65" xfId="5293"/>
    <cellStyle name="Comma 66" xfId="5289"/>
    <cellStyle name="Comma 67" xfId="5295"/>
    <cellStyle name="Comma 68" xfId="5298"/>
    <cellStyle name="Comma 7" xfId="54"/>
    <cellStyle name="Comma 7 2" xfId="2174"/>
    <cellStyle name="Comma 7 3" xfId="2175"/>
    <cellStyle name="Comma 7 3 2" xfId="2176"/>
    <cellStyle name="Comma 7 4" xfId="2177"/>
    <cellStyle name="Comma 7 5" xfId="2178"/>
    <cellStyle name="Comma 7 6" xfId="2179"/>
    <cellStyle name="Comma 7_20131129 Nhu cau 2014_TPCP ODA (co hoan ung)" xfId="2180"/>
    <cellStyle name="Comma 78" xfId="2181"/>
    <cellStyle name="Comma 8" xfId="74"/>
    <cellStyle name="Comma 8 2" xfId="2183"/>
    <cellStyle name="Comma 8 2 2" xfId="2184"/>
    <cellStyle name="Comma 8 3" xfId="2185"/>
    <cellStyle name="Comma 8 4" xfId="2186"/>
    <cellStyle name="Comma 8 5" xfId="2187"/>
    <cellStyle name="Comma 8 6" xfId="2182"/>
    <cellStyle name="Comma 9" xfId="87"/>
    <cellStyle name="Comma 9 2" xfId="2189"/>
    <cellStyle name="Comma 9 2 2" xfId="2190"/>
    <cellStyle name="Comma 9 2 3" xfId="2191"/>
    <cellStyle name="Comma 9 3" xfId="2192"/>
    <cellStyle name="Comma 9 3 2" xfId="2193"/>
    <cellStyle name="Comma 9 3 3" xfId="2194"/>
    <cellStyle name="Comma 9 4" xfId="2195"/>
    <cellStyle name="Comma 9 5" xfId="2196"/>
    <cellStyle name="Comma 9 6" xfId="2188"/>
    <cellStyle name="comma zerodec" xfId="2197"/>
    <cellStyle name="Comma0" xfId="2198"/>
    <cellStyle name="Comma0 10" xfId="2199"/>
    <cellStyle name="Comma0 11" xfId="2200"/>
    <cellStyle name="Comma0 12" xfId="2201"/>
    <cellStyle name="Comma0 13" xfId="2202"/>
    <cellStyle name="Comma0 14" xfId="2203"/>
    <cellStyle name="Comma0 15" xfId="2204"/>
    <cellStyle name="Comma0 16" xfId="2205"/>
    <cellStyle name="Comma0 2" xfId="2206"/>
    <cellStyle name="Comma0 2 2" xfId="2207"/>
    <cellStyle name="Comma0 3" xfId="2208"/>
    <cellStyle name="Comma0 4" xfId="2209"/>
    <cellStyle name="Comma0 5" xfId="2210"/>
    <cellStyle name="Comma0 6" xfId="2211"/>
    <cellStyle name="Comma0 7" xfId="2212"/>
    <cellStyle name="Comma0 8" xfId="2213"/>
    <cellStyle name="Comma0 9" xfId="2214"/>
    <cellStyle name="Company Name" xfId="2215"/>
    <cellStyle name="cong" xfId="2216"/>
    <cellStyle name="Copied" xfId="2217"/>
    <cellStyle name="Co聭ma_Sheet1" xfId="2218"/>
    <cellStyle name="CR Comma" xfId="2219"/>
    <cellStyle name="CR Currency" xfId="2220"/>
    <cellStyle name="Credit" xfId="2221"/>
    <cellStyle name="Credit subtotal" xfId="2222"/>
    <cellStyle name="Credit subtotal 2" xfId="2223"/>
    <cellStyle name="Credit Total" xfId="2224"/>
    <cellStyle name="Cࡵrrency_Sheet1_PRODUCTĠ" xfId="2225"/>
    <cellStyle name="Curråncy [0]_FCST_RESULTS" xfId="2226"/>
    <cellStyle name="Currency %" xfId="2227"/>
    <cellStyle name="Currency % 10" xfId="2228"/>
    <cellStyle name="Currency % 11" xfId="2229"/>
    <cellStyle name="Currency % 12" xfId="2230"/>
    <cellStyle name="Currency % 13" xfId="2231"/>
    <cellStyle name="Currency % 14" xfId="2232"/>
    <cellStyle name="Currency % 15" xfId="2233"/>
    <cellStyle name="Currency % 2" xfId="2234"/>
    <cellStyle name="Currency % 3" xfId="2235"/>
    <cellStyle name="Currency % 4" xfId="2236"/>
    <cellStyle name="Currency % 5" xfId="2237"/>
    <cellStyle name="Currency % 6" xfId="2238"/>
    <cellStyle name="Currency % 7" xfId="2239"/>
    <cellStyle name="Currency % 8" xfId="2240"/>
    <cellStyle name="Currency % 9" xfId="2241"/>
    <cellStyle name="Currency %_05-12  KH trung han 2016-2020 - Liem Thinh edited" xfId="2242"/>
    <cellStyle name="Currency [0] 2" xfId="2243"/>
    <cellStyle name="Currency [0] 2 2" xfId="2244"/>
    <cellStyle name="Currency [0]ßmud plant bolted_RESULTS" xfId="2245"/>
    <cellStyle name="Currency [00]" xfId="2246"/>
    <cellStyle name="Currency [00] 10" xfId="2247"/>
    <cellStyle name="Currency [00] 11" xfId="2248"/>
    <cellStyle name="Currency [00] 12" xfId="2249"/>
    <cellStyle name="Currency [00] 13" xfId="2250"/>
    <cellStyle name="Currency [00] 14" xfId="2251"/>
    <cellStyle name="Currency [00] 15" xfId="2252"/>
    <cellStyle name="Currency [00] 16" xfId="2253"/>
    <cellStyle name="Currency [00] 2" xfId="2254"/>
    <cellStyle name="Currency [00] 3" xfId="2255"/>
    <cellStyle name="Currency [00] 4" xfId="2256"/>
    <cellStyle name="Currency [00] 5" xfId="2257"/>
    <cellStyle name="Currency [00] 6" xfId="2258"/>
    <cellStyle name="Currency [00] 7" xfId="2259"/>
    <cellStyle name="Currency [00] 8" xfId="2260"/>
    <cellStyle name="Currency [00] 9" xfId="2261"/>
    <cellStyle name="Currency 0.0" xfId="2262"/>
    <cellStyle name="Currency 0.0%" xfId="2263"/>
    <cellStyle name="Currency 0.0_05-12  KH trung han 2016-2020 - Liem Thinh edited" xfId="2264"/>
    <cellStyle name="Currency 0.00" xfId="2265"/>
    <cellStyle name="Currency 0.00%" xfId="2266"/>
    <cellStyle name="Currency 0.00_05-12  KH trung han 2016-2020 - Liem Thinh edited" xfId="2267"/>
    <cellStyle name="Currency 0.000" xfId="2268"/>
    <cellStyle name="Currency 0.000%" xfId="2269"/>
    <cellStyle name="Currency 0.000_05-12  KH trung han 2016-2020 - Liem Thinh edited" xfId="2270"/>
    <cellStyle name="Currency 2" xfId="2271"/>
    <cellStyle name="Currency 2 10" xfId="2272"/>
    <cellStyle name="Currency 2 11" xfId="2273"/>
    <cellStyle name="Currency 2 12" xfId="2274"/>
    <cellStyle name="Currency 2 13" xfId="2275"/>
    <cellStyle name="Currency 2 14" xfId="2276"/>
    <cellStyle name="Currency 2 15" xfId="2277"/>
    <cellStyle name="Currency 2 16" xfId="2278"/>
    <cellStyle name="Currency 2 17" xfId="5286"/>
    <cellStyle name="Currency 2 2" xfId="2279"/>
    <cellStyle name="Currency 2 3" xfId="2280"/>
    <cellStyle name="Currency 2 4" xfId="2281"/>
    <cellStyle name="Currency 2 5" xfId="2282"/>
    <cellStyle name="Currency 2 6" xfId="2283"/>
    <cellStyle name="Currency 2 7" xfId="2284"/>
    <cellStyle name="Currency 2 8" xfId="2285"/>
    <cellStyle name="Currency 2 9" xfId="2286"/>
    <cellStyle name="Currency 3" xfId="2287"/>
    <cellStyle name="Currency 3 2" xfId="2288"/>
    <cellStyle name="Currency![0]_FCSt (2)" xfId="2289"/>
    <cellStyle name="Currency0" xfId="2290"/>
    <cellStyle name="Currency0 10" xfId="2291"/>
    <cellStyle name="Currency0 11" xfId="2292"/>
    <cellStyle name="Currency0 12" xfId="2293"/>
    <cellStyle name="Currency0 13" xfId="2294"/>
    <cellStyle name="Currency0 14" xfId="2295"/>
    <cellStyle name="Currency0 15" xfId="2296"/>
    <cellStyle name="Currency0 16" xfId="2297"/>
    <cellStyle name="Currency0 2" xfId="2298"/>
    <cellStyle name="Currency0 2 2" xfId="2299"/>
    <cellStyle name="Currency0 3" xfId="2300"/>
    <cellStyle name="Currency0 4" xfId="2301"/>
    <cellStyle name="Currency0 5" xfId="2302"/>
    <cellStyle name="Currency0 6" xfId="2303"/>
    <cellStyle name="Currency0 7" xfId="2304"/>
    <cellStyle name="Currency0 8" xfId="2305"/>
    <cellStyle name="Currency0 9" xfId="2306"/>
    <cellStyle name="Currency1" xfId="2307"/>
    <cellStyle name="Currency1 10" xfId="2308"/>
    <cellStyle name="Currency1 11" xfId="2309"/>
    <cellStyle name="Currency1 12" xfId="2310"/>
    <cellStyle name="Currency1 13" xfId="2311"/>
    <cellStyle name="Currency1 14" xfId="2312"/>
    <cellStyle name="Currency1 15" xfId="2313"/>
    <cellStyle name="Currency1 16" xfId="2314"/>
    <cellStyle name="Currency1 2" xfId="2315"/>
    <cellStyle name="Currency1 2 2" xfId="2316"/>
    <cellStyle name="Currency1 3" xfId="2317"/>
    <cellStyle name="Currency1 4" xfId="2318"/>
    <cellStyle name="Currency1 5" xfId="2319"/>
    <cellStyle name="Currency1 6" xfId="2320"/>
    <cellStyle name="Currency1 7" xfId="2321"/>
    <cellStyle name="Currency1 8" xfId="2322"/>
    <cellStyle name="Currency1 9" xfId="2323"/>
    <cellStyle name="D1" xfId="2324"/>
    <cellStyle name="Date" xfId="2325"/>
    <cellStyle name="Date 10" xfId="2326"/>
    <cellStyle name="Date 11" xfId="2327"/>
    <cellStyle name="Date 12" xfId="2328"/>
    <cellStyle name="Date 13" xfId="2329"/>
    <cellStyle name="Date 14" xfId="2330"/>
    <cellStyle name="Date 15" xfId="2331"/>
    <cellStyle name="Date 16" xfId="2332"/>
    <cellStyle name="Date 2" xfId="2333"/>
    <cellStyle name="Date 2 2" xfId="2334"/>
    <cellStyle name="Date 3" xfId="2335"/>
    <cellStyle name="Date 4" xfId="2336"/>
    <cellStyle name="Date 5" xfId="2337"/>
    <cellStyle name="Date 6" xfId="2338"/>
    <cellStyle name="Date 7" xfId="2339"/>
    <cellStyle name="Date 8" xfId="2340"/>
    <cellStyle name="Date 9" xfId="2341"/>
    <cellStyle name="Date Short" xfId="2342"/>
    <cellStyle name="Date Short 2" xfId="2343"/>
    <cellStyle name="Date_Book1" xfId="2344"/>
    <cellStyle name="Dấu phảy [0] 2" xfId="59"/>
    <cellStyle name="Dấu phảy 2" xfId="38"/>
    <cellStyle name="Dấu phảy 2 2" xfId="28"/>
    <cellStyle name="Dấu phảy 2 2 2" xfId="61"/>
    <cellStyle name="Dấu phảy 2 3" xfId="60"/>
    <cellStyle name="Dấu phảy 2 4" xfId="93"/>
    <cellStyle name="Dấu_phảy 3" xfId="7"/>
    <cellStyle name="DAUDE" xfId="2345"/>
    <cellStyle name="Debit" xfId="2346"/>
    <cellStyle name="Debit subtotal" xfId="2347"/>
    <cellStyle name="Debit subtotal 2" xfId="2348"/>
    <cellStyle name="Debit Total" xfId="2349"/>
    <cellStyle name="DELTA" xfId="2350"/>
    <cellStyle name="DELTA 10" xfId="2351"/>
    <cellStyle name="DELTA 11" xfId="2352"/>
    <cellStyle name="DELTA 12" xfId="2353"/>
    <cellStyle name="DELTA 13" xfId="2354"/>
    <cellStyle name="DELTA 14" xfId="2355"/>
    <cellStyle name="DELTA 15" xfId="2356"/>
    <cellStyle name="DELTA 2" xfId="2357"/>
    <cellStyle name="DELTA 3" xfId="2358"/>
    <cellStyle name="DELTA 4" xfId="2359"/>
    <cellStyle name="DELTA 5" xfId="2360"/>
    <cellStyle name="DELTA 6" xfId="2361"/>
    <cellStyle name="DELTA 7" xfId="2362"/>
    <cellStyle name="DELTA 8" xfId="2363"/>
    <cellStyle name="DELTA 9" xfId="2364"/>
    <cellStyle name="Dezimal [0]_35ERI8T2gbIEMixb4v26icuOo" xfId="2365"/>
    <cellStyle name="Dezimal_35ERI8T2gbIEMixb4v26icuOo" xfId="2366"/>
    <cellStyle name="Dg" xfId="2367"/>
    <cellStyle name="Dgia" xfId="2368"/>
    <cellStyle name="Dgia 2" xfId="2369"/>
    <cellStyle name="Dollar (zero dec)" xfId="2370"/>
    <cellStyle name="Dollar (zero dec) 10" xfId="2371"/>
    <cellStyle name="Dollar (zero dec) 11" xfId="2372"/>
    <cellStyle name="Dollar (zero dec) 12" xfId="2373"/>
    <cellStyle name="Dollar (zero dec) 13" xfId="2374"/>
    <cellStyle name="Dollar (zero dec) 14" xfId="2375"/>
    <cellStyle name="Dollar (zero dec) 15" xfId="2376"/>
    <cellStyle name="Dollar (zero dec) 16" xfId="2377"/>
    <cellStyle name="Dollar (zero dec) 2" xfId="2378"/>
    <cellStyle name="Dollar (zero dec) 2 2" xfId="2379"/>
    <cellStyle name="Dollar (zero dec) 3" xfId="2380"/>
    <cellStyle name="Dollar (zero dec) 4" xfId="2381"/>
    <cellStyle name="Dollar (zero dec) 5" xfId="2382"/>
    <cellStyle name="Dollar (zero dec) 6" xfId="2383"/>
    <cellStyle name="Dollar (zero dec) 7" xfId="2384"/>
    <cellStyle name="Dollar (zero dec) 8" xfId="2385"/>
    <cellStyle name="Dollar (zero dec) 9" xfId="2386"/>
    <cellStyle name="Don gia" xfId="2387"/>
    <cellStyle name="Dziesi?tny [0]_Invoices2001Slovakia" xfId="2388"/>
    <cellStyle name="Dziesi?tny_Invoices2001Slovakia" xfId="2389"/>
    <cellStyle name="Dziesietny [0]_Invoices2001Slovakia" xfId="2390"/>
    <cellStyle name="Dziesiętny [0]_Invoices2001Slovakia" xfId="2391"/>
    <cellStyle name="Dziesietny [0]_Invoices2001Slovakia 2" xfId="2392"/>
    <cellStyle name="Dziesiętny [0]_Invoices2001Slovakia 2" xfId="2393"/>
    <cellStyle name="Dziesietny [0]_Invoices2001Slovakia 3" xfId="2394"/>
    <cellStyle name="Dziesiętny [0]_Invoices2001Slovakia 3" xfId="2395"/>
    <cellStyle name="Dziesietny [0]_Invoices2001Slovakia 4" xfId="2396"/>
    <cellStyle name="Dziesiętny [0]_Invoices2001Slovakia 4" xfId="2397"/>
    <cellStyle name="Dziesietny [0]_Invoices2001Slovakia 5" xfId="2398"/>
    <cellStyle name="Dziesiętny [0]_Invoices2001Slovakia 5" xfId="2399"/>
    <cellStyle name="Dziesietny [0]_Invoices2001Slovakia 6" xfId="2400"/>
    <cellStyle name="Dziesiętny [0]_Invoices2001Slovakia 6" xfId="2401"/>
    <cellStyle name="Dziesietny [0]_Invoices2001Slovakia 7" xfId="2402"/>
    <cellStyle name="Dziesiętny [0]_Invoices2001Slovakia 7" xfId="2403"/>
    <cellStyle name="Dziesietny [0]_Invoices2001Slovakia_01_Nha so 1_Dien" xfId="2404"/>
    <cellStyle name="Dziesiętny [0]_Invoices2001Slovakia_01_Nha so 1_Dien" xfId="2405"/>
    <cellStyle name="Dziesietny [0]_Invoices2001Slovakia_05-12  KH trung han 2016-2020 - Liem Thinh edited" xfId="2406"/>
    <cellStyle name="Dziesiętny [0]_Invoices2001Slovakia_05-12  KH trung han 2016-2020 - Liem Thinh edited" xfId="2407"/>
    <cellStyle name="Dziesietny [0]_Invoices2001Slovakia_10_Nha so 10_Dien1" xfId="2408"/>
    <cellStyle name="Dziesiętny [0]_Invoices2001Slovakia_10_Nha so 10_Dien1" xfId="2409"/>
    <cellStyle name="Dziesietny [0]_Invoices2001Slovakia_Book1" xfId="2410"/>
    <cellStyle name="Dziesiętny [0]_Invoices2001Slovakia_Book1" xfId="2411"/>
    <cellStyle name="Dziesietny [0]_Invoices2001Slovakia_Book1_1" xfId="2412"/>
    <cellStyle name="Dziesiętny [0]_Invoices2001Slovakia_Book1_1" xfId="2413"/>
    <cellStyle name="Dziesietny [0]_Invoices2001Slovakia_Book1_1_Book1" xfId="2414"/>
    <cellStyle name="Dziesiętny [0]_Invoices2001Slovakia_Book1_1_Book1" xfId="2415"/>
    <cellStyle name="Dziesietny [0]_Invoices2001Slovakia_Book1_2" xfId="2416"/>
    <cellStyle name="Dziesiętny [0]_Invoices2001Slovakia_Book1_2" xfId="2417"/>
    <cellStyle name="Dziesietny [0]_Invoices2001Slovakia_Book1_Nhu cau von ung truoc 2011 Tha h Hoa + Nge An gui TW" xfId="2418"/>
    <cellStyle name="Dziesiętny [0]_Invoices2001Slovakia_Book1_Nhu cau von ung truoc 2011 Tha h Hoa + Nge An gui TW" xfId="2419"/>
    <cellStyle name="Dziesietny [0]_Invoices2001Slovakia_Book1_Tong hop Cac tuyen(9-1-06)" xfId="2420"/>
    <cellStyle name="Dziesiętny [0]_Invoices2001Slovakia_Book1_Tong hop Cac tuyen(9-1-06)" xfId="2421"/>
    <cellStyle name="Dziesietny [0]_Invoices2001Slovakia_Book1_ung truoc 2011 NSTW Thanh Hoa + Nge An gui Thu 12-5" xfId="2422"/>
    <cellStyle name="Dziesiętny [0]_Invoices2001Slovakia_Book1_ung truoc 2011 NSTW Thanh Hoa + Nge An gui Thu 12-5" xfId="2423"/>
    <cellStyle name="Dziesietny [0]_Invoices2001Slovakia_Copy of 05-12  KH trung han 2016-2020 - Liem Thinh edited (1)" xfId="2424"/>
    <cellStyle name="Dziesiętny [0]_Invoices2001Slovakia_Copy of 05-12  KH trung han 2016-2020 - Liem Thinh edited (1)" xfId="2425"/>
    <cellStyle name="Dziesietny [0]_Invoices2001Slovakia_d-uong+TDT" xfId="2426"/>
    <cellStyle name="Dziesiętny [0]_Invoices2001Slovakia_KH TPCP 2016-2020 (tong hop)" xfId="2427"/>
    <cellStyle name="Dziesietny [0]_Invoices2001Slovakia_Nha bao ve(28-7-05)" xfId="2428"/>
    <cellStyle name="Dziesiętny [0]_Invoices2001Slovakia_Nha bao ve(28-7-05)" xfId="2429"/>
    <cellStyle name="Dziesietny [0]_Invoices2001Slovakia_NHA de xe nguyen du" xfId="2430"/>
    <cellStyle name="Dziesiętny [0]_Invoices2001Slovakia_NHA de xe nguyen du" xfId="2431"/>
    <cellStyle name="Dziesietny [0]_Invoices2001Slovakia_Nhalamviec VTC(25-1-05)" xfId="2432"/>
    <cellStyle name="Dziesiętny [0]_Invoices2001Slovakia_Nhalamviec VTC(25-1-05)" xfId="2433"/>
    <cellStyle name="Dziesietny [0]_Invoices2001Slovakia_Nhu cau von ung truoc 2011 Tha h Hoa + Nge An gui TW" xfId="2434"/>
    <cellStyle name="Dziesiętny [0]_Invoices2001Slovakia_TDT KHANH HOA" xfId="2435"/>
    <cellStyle name="Dziesietny [0]_Invoices2001Slovakia_TDT KHANH HOA_Tong hop Cac tuyen(9-1-06)" xfId="2436"/>
    <cellStyle name="Dziesiętny [0]_Invoices2001Slovakia_TDT KHANH HOA_Tong hop Cac tuyen(9-1-06)" xfId="2437"/>
    <cellStyle name="Dziesietny [0]_Invoices2001Slovakia_TDT quangngai" xfId="2438"/>
    <cellStyle name="Dziesiętny [0]_Invoices2001Slovakia_TDT quangngai" xfId="2439"/>
    <cellStyle name="Dziesietny [0]_Invoices2001Slovakia_TMDT(10-5-06)" xfId="2440"/>
    <cellStyle name="Dziesietny_Invoices2001Slovakia" xfId="2441"/>
    <cellStyle name="Dziesiętny_Invoices2001Slovakia" xfId="2442"/>
    <cellStyle name="Dziesietny_Invoices2001Slovakia 2" xfId="2443"/>
    <cellStyle name="Dziesiętny_Invoices2001Slovakia 2" xfId="2444"/>
    <cellStyle name="Dziesietny_Invoices2001Slovakia 3" xfId="2445"/>
    <cellStyle name="Dziesiętny_Invoices2001Slovakia 3" xfId="2446"/>
    <cellStyle name="Dziesietny_Invoices2001Slovakia 4" xfId="2447"/>
    <cellStyle name="Dziesiętny_Invoices2001Slovakia 4" xfId="2448"/>
    <cellStyle name="Dziesietny_Invoices2001Slovakia 5" xfId="2449"/>
    <cellStyle name="Dziesiętny_Invoices2001Slovakia 5" xfId="2450"/>
    <cellStyle name="Dziesietny_Invoices2001Slovakia 6" xfId="2451"/>
    <cellStyle name="Dziesiętny_Invoices2001Slovakia 6" xfId="2452"/>
    <cellStyle name="Dziesietny_Invoices2001Slovakia 7" xfId="2453"/>
    <cellStyle name="Dziesiętny_Invoices2001Slovakia 7" xfId="2454"/>
    <cellStyle name="Dziesietny_Invoices2001Slovakia_01_Nha so 1_Dien" xfId="2455"/>
    <cellStyle name="Dziesiętny_Invoices2001Slovakia_01_Nha so 1_Dien" xfId="2456"/>
    <cellStyle name="Dziesietny_Invoices2001Slovakia_05-12  KH trung han 2016-2020 - Liem Thinh edited" xfId="2457"/>
    <cellStyle name="Dziesiętny_Invoices2001Slovakia_05-12  KH trung han 2016-2020 - Liem Thinh edited" xfId="2458"/>
    <cellStyle name="Dziesietny_Invoices2001Slovakia_10_Nha so 10_Dien1" xfId="2459"/>
    <cellStyle name="Dziesiętny_Invoices2001Slovakia_10_Nha so 10_Dien1" xfId="2460"/>
    <cellStyle name="Dziesietny_Invoices2001Slovakia_Book1" xfId="2461"/>
    <cellStyle name="Dziesiętny_Invoices2001Slovakia_Book1" xfId="2462"/>
    <cellStyle name="Dziesietny_Invoices2001Slovakia_Book1_1" xfId="2463"/>
    <cellStyle name="Dziesiętny_Invoices2001Slovakia_Book1_1" xfId="2464"/>
    <cellStyle name="Dziesietny_Invoices2001Slovakia_Book1_1_Book1" xfId="2465"/>
    <cellStyle name="Dziesiętny_Invoices2001Slovakia_Book1_1_Book1" xfId="2466"/>
    <cellStyle name="Dziesietny_Invoices2001Slovakia_Book1_2" xfId="2467"/>
    <cellStyle name="Dziesiętny_Invoices2001Slovakia_Book1_2" xfId="2468"/>
    <cellStyle name="Dziesietny_Invoices2001Slovakia_Book1_Nhu cau von ung truoc 2011 Tha h Hoa + Nge An gui TW" xfId="2469"/>
    <cellStyle name="Dziesiętny_Invoices2001Slovakia_Book1_Nhu cau von ung truoc 2011 Tha h Hoa + Nge An gui TW" xfId="2470"/>
    <cellStyle name="Dziesietny_Invoices2001Slovakia_Book1_Tong hop Cac tuyen(9-1-06)" xfId="2471"/>
    <cellStyle name="Dziesiętny_Invoices2001Slovakia_Book1_Tong hop Cac tuyen(9-1-06)" xfId="2472"/>
    <cellStyle name="Dziesietny_Invoices2001Slovakia_Book1_ung truoc 2011 NSTW Thanh Hoa + Nge An gui Thu 12-5" xfId="2473"/>
    <cellStyle name="Dziesiętny_Invoices2001Slovakia_Book1_ung truoc 2011 NSTW Thanh Hoa + Nge An gui Thu 12-5" xfId="2474"/>
    <cellStyle name="Dziesietny_Invoices2001Slovakia_Copy of 05-12  KH trung han 2016-2020 - Liem Thinh edited (1)" xfId="2475"/>
    <cellStyle name="Dziesiętny_Invoices2001Slovakia_Copy of 05-12  KH trung han 2016-2020 - Liem Thinh edited (1)" xfId="2476"/>
    <cellStyle name="Dziesietny_Invoices2001Slovakia_d-uong+TDT" xfId="2477"/>
    <cellStyle name="Dziesiętny_Invoices2001Slovakia_KH TPCP 2016-2020 (tong hop)" xfId="2478"/>
    <cellStyle name="Dziesietny_Invoices2001Slovakia_Nha bao ve(28-7-05)" xfId="2479"/>
    <cellStyle name="Dziesiętny_Invoices2001Slovakia_Nha bao ve(28-7-05)" xfId="2480"/>
    <cellStyle name="Dziesietny_Invoices2001Slovakia_NHA de xe nguyen du" xfId="2481"/>
    <cellStyle name="Dziesiętny_Invoices2001Slovakia_NHA de xe nguyen du" xfId="2482"/>
    <cellStyle name="Dziesietny_Invoices2001Slovakia_Nhalamviec VTC(25-1-05)" xfId="2483"/>
    <cellStyle name="Dziesiętny_Invoices2001Slovakia_Nhalamviec VTC(25-1-05)" xfId="2484"/>
    <cellStyle name="Dziesietny_Invoices2001Slovakia_Nhu cau von ung truoc 2011 Tha h Hoa + Nge An gui TW" xfId="2485"/>
    <cellStyle name="Dziesiętny_Invoices2001Slovakia_TDT KHANH HOA" xfId="2486"/>
    <cellStyle name="Dziesietny_Invoices2001Slovakia_TDT KHANH HOA_Tong hop Cac tuyen(9-1-06)" xfId="2487"/>
    <cellStyle name="Dziesiętny_Invoices2001Slovakia_TDT KHANH HOA_Tong hop Cac tuyen(9-1-06)" xfId="2488"/>
    <cellStyle name="Dziesietny_Invoices2001Slovakia_TDT quangngai" xfId="2489"/>
    <cellStyle name="Dziesiętny_Invoices2001Slovakia_TDT quangngai" xfId="2490"/>
    <cellStyle name="Dziesietny_Invoices2001Slovakia_TMDT(10-5-06)" xfId="2491"/>
    <cellStyle name="e" xfId="2492"/>
    <cellStyle name="Enter Currency (0)" xfId="2493"/>
    <cellStyle name="Enter Currency (0) 10" xfId="2494"/>
    <cellStyle name="Enter Currency (0) 11" xfId="2495"/>
    <cellStyle name="Enter Currency (0) 12" xfId="2496"/>
    <cellStyle name="Enter Currency (0) 13" xfId="2497"/>
    <cellStyle name="Enter Currency (0) 14" xfId="2498"/>
    <cellStyle name="Enter Currency (0) 15" xfId="2499"/>
    <cellStyle name="Enter Currency (0) 16" xfId="2500"/>
    <cellStyle name="Enter Currency (0) 2" xfId="2501"/>
    <cellStyle name="Enter Currency (0) 3" xfId="2502"/>
    <cellStyle name="Enter Currency (0) 4" xfId="2503"/>
    <cellStyle name="Enter Currency (0) 5" xfId="2504"/>
    <cellStyle name="Enter Currency (0) 6" xfId="2505"/>
    <cellStyle name="Enter Currency (0) 7" xfId="2506"/>
    <cellStyle name="Enter Currency (0) 8" xfId="2507"/>
    <cellStyle name="Enter Currency (0) 9" xfId="2508"/>
    <cellStyle name="Enter Currency (2)" xfId="2509"/>
    <cellStyle name="Enter Currency (2) 10" xfId="2510"/>
    <cellStyle name="Enter Currency (2) 11" xfId="2511"/>
    <cellStyle name="Enter Currency (2) 12" xfId="2512"/>
    <cellStyle name="Enter Currency (2) 13" xfId="2513"/>
    <cellStyle name="Enter Currency (2) 14" xfId="2514"/>
    <cellStyle name="Enter Currency (2) 15" xfId="2515"/>
    <cellStyle name="Enter Currency (2) 16" xfId="2516"/>
    <cellStyle name="Enter Currency (2) 2" xfId="2517"/>
    <cellStyle name="Enter Currency (2) 3" xfId="2518"/>
    <cellStyle name="Enter Currency (2) 4" xfId="2519"/>
    <cellStyle name="Enter Currency (2) 5" xfId="2520"/>
    <cellStyle name="Enter Currency (2) 6" xfId="2521"/>
    <cellStyle name="Enter Currency (2) 7" xfId="2522"/>
    <cellStyle name="Enter Currency (2) 8" xfId="2523"/>
    <cellStyle name="Enter Currency (2) 9" xfId="2524"/>
    <cellStyle name="Enter Units (0)" xfId="2525"/>
    <cellStyle name="Enter Units (0) 10" xfId="2526"/>
    <cellStyle name="Enter Units (0) 11" xfId="2527"/>
    <cellStyle name="Enter Units (0) 12" xfId="2528"/>
    <cellStyle name="Enter Units (0) 13" xfId="2529"/>
    <cellStyle name="Enter Units (0) 14" xfId="2530"/>
    <cellStyle name="Enter Units (0) 15" xfId="2531"/>
    <cellStyle name="Enter Units (0) 16" xfId="2532"/>
    <cellStyle name="Enter Units (0) 2" xfId="2533"/>
    <cellStyle name="Enter Units (0) 3" xfId="2534"/>
    <cellStyle name="Enter Units (0) 4" xfId="2535"/>
    <cellStyle name="Enter Units (0) 5" xfId="2536"/>
    <cellStyle name="Enter Units (0) 6" xfId="2537"/>
    <cellStyle name="Enter Units (0) 7" xfId="2538"/>
    <cellStyle name="Enter Units (0) 8" xfId="2539"/>
    <cellStyle name="Enter Units (0) 9" xfId="2540"/>
    <cellStyle name="Enter Units (1)" xfId="2541"/>
    <cellStyle name="Enter Units (1) 10" xfId="2542"/>
    <cellStyle name="Enter Units (1) 11" xfId="2543"/>
    <cellStyle name="Enter Units (1) 12" xfId="2544"/>
    <cellStyle name="Enter Units (1) 13" xfId="2545"/>
    <cellStyle name="Enter Units (1) 14" xfId="2546"/>
    <cellStyle name="Enter Units (1) 15" xfId="2547"/>
    <cellStyle name="Enter Units (1) 16" xfId="2548"/>
    <cellStyle name="Enter Units (1) 2" xfId="2549"/>
    <cellStyle name="Enter Units (1) 3" xfId="2550"/>
    <cellStyle name="Enter Units (1) 4" xfId="2551"/>
    <cellStyle name="Enter Units (1) 5" xfId="2552"/>
    <cellStyle name="Enter Units (1) 6" xfId="2553"/>
    <cellStyle name="Enter Units (1) 7" xfId="2554"/>
    <cellStyle name="Enter Units (1) 8" xfId="2555"/>
    <cellStyle name="Enter Units (1) 9" xfId="2556"/>
    <cellStyle name="Enter Units (2)" xfId="2557"/>
    <cellStyle name="Enter Units (2) 10" xfId="2558"/>
    <cellStyle name="Enter Units (2) 11" xfId="2559"/>
    <cellStyle name="Enter Units (2) 12" xfId="2560"/>
    <cellStyle name="Enter Units (2) 13" xfId="2561"/>
    <cellStyle name="Enter Units (2) 14" xfId="2562"/>
    <cellStyle name="Enter Units (2) 15" xfId="2563"/>
    <cellStyle name="Enter Units (2) 16" xfId="2564"/>
    <cellStyle name="Enter Units (2) 2" xfId="2565"/>
    <cellStyle name="Enter Units (2) 3" xfId="2566"/>
    <cellStyle name="Enter Units (2) 4" xfId="2567"/>
    <cellStyle name="Enter Units (2) 5" xfId="2568"/>
    <cellStyle name="Enter Units (2) 6" xfId="2569"/>
    <cellStyle name="Enter Units (2) 7" xfId="2570"/>
    <cellStyle name="Enter Units (2) 8" xfId="2571"/>
    <cellStyle name="Enter Units (2) 9" xfId="2572"/>
    <cellStyle name="Entered" xfId="2573"/>
    <cellStyle name="Euro" xfId="2574"/>
    <cellStyle name="Euro 10" xfId="2575"/>
    <cellStyle name="Euro 11" xfId="2576"/>
    <cellStyle name="Euro 12" xfId="2577"/>
    <cellStyle name="Euro 13" xfId="2578"/>
    <cellStyle name="Euro 14" xfId="2579"/>
    <cellStyle name="Euro 15" xfId="2580"/>
    <cellStyle name="Euro 16" xfId="2581"/>
    <cellStyle name="Euro 2" xfId="2582"/>
    <cellStyle name="Euro 3" xfId="2583"/>
    <cellStyle name="Euro 4" xfId="2584"/>
    <cellStyle name="Euro 5" xfId="2585"/>
    <cellStyle name="Euro 6" xfId="2586"/>
    <cellStyle name="Euro 7" xfId="2587"/>
    <cellStyle name="Euro 8" xfId="2588"/>
    <cellStyle name="Euro 9" xfId="2589"/>
    <cellStyle name="Excel Built-in Normal" xfId="2590"/>
    <cellStyle name="Explanatory Text 2" xfId="2591"/>
    <cellStyle name="f" xfId="2592"/>
    <cellStyle name="f_Danhmuc_Quyhoach2009" xfId="2593"/>
    <cellStyle name="f_Danhmuc_Quyhoach2009 2" xfId="2594"/>
    <cellStyle name="f_Danhmuc_Quyhoach2009 2 2" xfId="2595"/>
    <cellStyle name="Fixed" xfId="2596"/>
    <cellStyle name="Fixed 10" xfId="2597"/>
    <cellStyle name="Fixed 11" xfId="2598"/>
    <cellStyle name="Fixed 12" xfId="2599"/>
    <cellStyle name="Fixed 13" xfId="2600"/>
    <cellStyle name="Fixed 14" xfId="2601"/>
    <cellStyle name="Fixed 15" xfId="2602"/>
    <cellStyle name="Fixed 16" xfId="2603"/>
    <cellStyle name="Fixed 2" xfId="2604"/>
    <cellStyle name="Fixed 2 2" xfId="2605"/>
    <cellStyle name="Fixed 3" xfId="2606"/>
    <cellStyle name="Fixed 4" xfId="2607"/>
    <cellStyle name="Fixed 5" xfId="2608"/>
    <cellStyle name="Fixed 6" xfId="2609"/>
    <cellStyle name="Fixed 7" xfId="2610"/>
    <cellStyle name="Fixed 8" xfId="2611"/>
    <cellStyle name="Fixed 9" xfId="2612"/>
    <cellStyle name="Font Britannic16" xfId="2613"/>
    <cellStyle name="Font Britannic18" xfId="2614"/>
    <cellStyle name="Font CenturyCond 18" xfId="2615"/>
    <cellStyle name="Font Cond20" xfId="2616"/>
    <cellStyle name="Font LucidaSans16" xfId="2617"/>
    <cellStyle name="Font NewCenturyCond18" xfId="2618"/>
    <cellStyle name="Font Ottawa14" xfId="2619"/>
    <cellStyle name="Font Ottawa16" xfId="2620"/>
    <cellStyle name="gia" xfId="2621"/>
    <cellStyle name="GIA-MOI" xfId="2622"/>
    <cellStyle name="GIA-MOI 2" xfId="2623"/>
    <cellStyle name="GIA-MOI 3" xfId="2624"/>
    <cellStyle name="GIA-MOI 4" xfId="2625"/>
    <cellStyle name="Good 2" xfId="2626"/>
    <cellStyle name="Grey" xfId="2627"/>
    <cellStyle name="Grey 10" xfId="2628"/>
    <cellStyle name="Grey 11" xfId="2629"/>
    <cellStyle name="Grey 12" xfId="2630"/>
    <cellStyle name="Grey 13" xfId="2631"/>
    <cellStyle name="Grey 14" xfId="2632"/>
    <cellStyle name="Grey 15" xfId="2633"/>
    <cellStyle name="Grey 16" xfId="2634"/>
    <cellStyle name="Grey 2" xfId="2635"/>
    <cellStyle name="Grey 3" xfId="2636"/>
    <cellStyle name="Grey 4" xfId="2637"/>
    <cellStyle name="Grey 5" xfId="2638"/>
    <cellStyle name="Grey 6" xfId="2639"/>
    <cellStyle name="Grey 7" xfId="2640"/>
    <cellStyle name="Grey 8" xfId="2641"/>
    <cellStyle name="Grey 9" xfId="2642"/>
    <cellStyle name="Grey_KH TPCP 2016-2020 (tong hop)" xfId="2643"/>
    <cellStyle name="Group" xfId="2644"/>
    <cellStyle name="H" xfId="2645"/>
    <cellStyle name="ha" xfId="2646"/>
    <cellStyle name="HAI" xfId="2647"/>
    <cellStyle name="Head 1" xfId="2648"/>
    <cellStyle name="HEADER" xfId="2649"/>
    <cellStyle name="HEADER 2" xfId="2650"/>
    <cellStyle name="Header1" xfId="2651"/>
    <cellStyle name="Header1 2" xfId="2652"/>
    <cellStyle name="Header2" xfId="2653"/>
    <cellStyle name="Header2 2" xfId="2654"/>
    <cellStyle name="Header2 2 2" xfId="2655"/>
    <cellStyle name="Header2 2 2 2" xfId="2656"/>
    <cellStyle name="Header2 2 3" xfId="2657"/>
    <cellStyle name="Header2 3" xfId="2658"/>
    <cellStyle name="Header2 3 2" xfId="2659"/>
    <cellStyle name="Header2 4" xfId="2660"/>
    <cellStyle name="Heading" xfId="2661"/>
    <cellStyle name="Heading 1 2" xfId="2662"/>
    <cellStyle name="Heading 2 2" xfId="2663"/>
    <cellStyle name="Heading 3 2" xfId="2664"/>
    <cellStyle name="Heading 4 2" xfId="2665"/>
    <cellStyle name="Heading No Underline" xfId="2666"/>
    <cellStyle name="Heading With Underline" xfId="2667"/>
    <cellStyle name="HEADING1" xfId="2668"/>
    <cellStyle name="HEADING2" xfId="2669"/>
    <cellStyle name="HEADINGS" xfId="2670"/>
    <cellStyle name="HEADINGSTOP" xfId="2671"/>
    <cellStyle name="headoption" xfId="2672"/>
    <cellStyle name="headoption 2" xfId="2673"/>
    <cellStyle name="headoption 3" xfId="2674"/>
    <cellStyle name="Hoa-Scholl" xfId="2675"/>
    <cellStyle name="Hoa-Scholl 2" xfId="2676"/>
    <cellStyle name="HUY" xfId="2677"/>
    <cellStyle name="i phÝ kh¸c_B¶ng 2" xfId="2678"/>
    <cellStyle name="I.3" xfId="2679"/>
    <cellStyle name="i·0" xfId="2680"/>
    <cellStyle name="i·0 2" xfId="2681"/>
    <cellStyle name="ï-¾È»ê_BiÓu TB" xfId="2682"/>
    <cellStyle name="Input [yellow]" xfId="2683"/>
    <cellStyle name="Input [yellow] 10" xfId="2684"/>
    <cellStyle name="Input [yellow] 11" xfId="2685"/>
    <cellStyle name="Input [yellow] 12" xfId="2686"/>
    <cellStyle name="Input [yellow] 13" xfId="2687"/>
    <cellStyle name="Input [yellow] 14" xfId="2688"/>
    <cellStyle name="Input [yellow] 15" xfId="2689"/>
    <cellStyle name="Input [yellow] 16" xfId="2690"/>
    <cellStyle name="Input [yellow] 2" xfId="2691"/>
    <cellStyle name="Input [yellow] 2 2" xfId="2692"/>
    <cellStyle name="Input [yellow] 3" xfId="2693"/>
    <cellStyle name="Input [yellow] 4" xfId="2694"/>
    <cellStyle name="Input [yellow] 5" xfId="2695"/>
    <cellStyle name="Input [yellow] 6" xfId="2696"/>
    <cellStyle name="Input [yellow] 7" xfId="2697"/>
    <cellStyle name="Input [yellow] 8" xfId="2698"/>
    <cellStyle name="Input [yellow] 9" xfId="2699"/>
    <cellStyle name="Input [yellow]_KH TPCP 2016-2020 (tong hop)" xfId="2700"/>
    <cellStyle name="Input 2" xfId="2701"/>
    <cellStyle name="Input 3" xfId="2702"/>
    <cellStyle name="Input 4" xfId="2703"/>
    <cellStyle name="Input 5" xfId="2704"/>
    <cellStyle name="Input 6" xfId="2705"/>
    <cellStyle name="Input 7" xfId="2706"/>
    <cellStyle name="k_TONG HOP KINH PHI" xfId="2707"/>
    <cellStyle name="k_TONG HOP KINH PHI_!1 1 bao cao giao KH ve HTCMT vung TNB   12-12-2011" xfId="2708"/>
    <cellStyle name="k_TONG HOP KINH PHI_Bieu4HTMT" xfId="2709"/>
    <cellStyle name="k_TONG HOP KINH PHI_Bieu4HTMT_!1 1 bao cao giao KH ve HTCMT vung TNB   12-12-2011" xfId="2710"/>
    <cellStyle name="k_TONG HOP KINH PHI_Bieu4HTMT_KH TPCP vung TNB (03-1-2012)" xfId="2711"/>
    <cellStyle name="k_TONG HOP KINH PHI_KH TPCP vung TNB (03-1-2012)" xfId="2712"/>
    <cellStyle name="k_ÿÿÿÿÿ" xfId="2713"/>
    <cellStyle name="k_ÿÿÿÿÿ_!1 1 bao cao giao KH ve HTCMT vung TNB   12-12-2011" xfId="2714"/>
    <cellStyle name="k_ÿÿÿÿÿ_1" xfId="2715"/>
    <cellStyle name="k_ÿÿÿÿÿ_2" xfId="2716"/>
    <cellStyle name="k_ÿÿÿÿÿ_2_!1 1 bao cao giao KH ve HTCMT vung TNB   12-12-2011" xfId="2717"/>
    <cellStyle name="k_ÿÿÿÿÿ_2_Bieu4HTMT" xfId="2718"/>
    <cellStyle name="k_ÿÿÿÿÿ_2_Bieu4HTMT_!1 1 bao cao giao KH ve HTCMT vung TNB   12-12-2011" xfId="2719"/>
    <cellStyle name="k_ÿÿÿÿÿ_2_Bieu4HTMT_KH TPCP vung TNB (03-1-2012)" xfId="2720"/>
    <cellStyle name="k_ÿÿÿÿÿ_2_KH TPCP vung TNB (03-1-2012)" xfId="2721"/>
    <cellStyle name="k_ÿÿÿÿÿ_Bieu4HTMT" xfId="2722"/>
    <cellStyle name="k_ÿÿÿÿÿ_Bieu4HTMT_!1 1 bao cao giao KH ve HTCMT vung TNB   12-12-2011" xfId="2723"/>
    <cellStyle name="k_ÿÿÿÿÿ_Bieu4HTMT_KH TPCP vung TNB (03-1-2012)" xfId="2724"/>
    <cellStyle name="k_ÿÿÿÿÿ_KH TPCP vung TNB (03-1-2012)" xfId="2725"/>
    <cellStyle name="kh¸c_Bang Chi tieu" xfId="2726"/>
    <cellStyle name="khanh" xfId="2727"/>
    <cellStyle name="khung" xfId="2728"/>
    <cellStyle name="KLBXUNG" xfId="2729"/>
    <cellStyle name="KLBXUNG 2" xfId="2730"/>
    <cellStyle name="KLBXUNG 3" xfId="2731"/>
    <cellStyle name="KLBXUNG 4" xfId="2732"/>
    <cellStyle name="Ledger 17 x 11 in" xfId="2733"/>
    <cellStyle name="Ledger 17 x 11 in 2" xfId="2734"/>
    <cellStyle name="Ledger 17 x 11 in 2 2" xfId="2735"/>
    <cellStyle name="Ledger 17 x 11 in 3" xfId="2736"/>
    <cellStyle name="Ledger 17 x 11 in 4" xfId="2737"/>
    <cellStyle name="left" xfId="2738"/>
    <cellStyle name="Line" xfId="2739"/>
    <cellStyle name="Link Currency (0)" xfId="2740"/>
    <cellStyle name="Link Currency (0) 10" xfId="2741"/>
    <cellStyle name="Link Currency (0) 11" xfId="2742"/>
    <cellStyle name="Link Currency (0) 12" xfId="2743"/>
    <cellStyle name="Link Currency (0) 13" xfId="2744"/>
    <cellStyle name="Link Currency (0) 14" xfId="2745"/>
    <cellStyle name="Link Currency (0) 15" xfId="2746"/>
    <cellStyle name="Link Currency (0) 16" xfId="2747"/>
    <cellStyle name="Link Currency (0) 2" xfId="2748"/>
    <cellStyle name="Link Currency (0) 3" xfId="2749"/>
    <cellStyle name="Link Currency (0) 4" xfId="2750"/>
    <cellStyle name="Link Currency (0) 5" xfId="2751"/>
    <cellStyle name="Link Currency (0) 6" xfId="2752"/>
    <cellStyle name="Link Currency (0) 7" xfId="2753"/>
    <cellStyle name="Link Currency (0) 8" xfId="2754"/>
    <cellStyle name="Link Currency (0) 9" xfId="2755"/>
    <cellStyle name="Link Currency (2)" xfId="2756"/>
    <cellStyle name="Link Currency (2) 10" xfId="2757"/>
    <cellStyle name="Link Currency (2) 11" xfId="2758"/>
    <cellStyle name="Link Currency (2) 12" xfId="2759"/>
    <cellStyle name="Link Currency (2) 13" xfId="2760"/>
    <cellStyle name="Link Currency (2) 14" xfId="2761"/>
    <cellStyle name="Link Currency (2) 15" xfId="2762"/>
    <cellStyle name="Link Currency (2) 16" xfId="2763"/>
    <cellStyle name="Link Currency (2) 2" xfId="2764"/>
    <cellStyle name="Link Currency (2) 3" xfId="2765"/>
    <cellStyle name="Link Currency (2) 4" xfId="2766"/>
    <cellStyle name="Link Currency (2) 5" xfId="2767"/>
    <cellStyle name="Link Currency (2) 6" xfId="2768"/>
    <cellStyle name="Link Currency (2) 7" xfId="2769"/>
    <cellStyle name="Link Currency (2) 8" xfId="2770"/>
    <cellStyle name="Link Currency (2) 9" xfId="2771"/>
    <cellStyle name="Link Units (0)" xfId="2772"/>
    <cellStyle name="Link Units (0) 10" xfId="2773"/>
    <cellStyle name="Link Units (0) 11" xfId="2774"/>
    <cellStyle name="Link Units (0) 12" xfId="2775"/>
    <cellStyle name="Link Units (0) 13" xfId="2776"/>
    <cellStyle name="Link Units (0) 14" xfId="2777"/>
    <cellStyle name="Link Units (0) 15" xfId="2778"/>
    <cellStyle name="Link Units (0) 16" xfId="2779"/>
    <cellStyle name="Link Units (0) 2" xfId="2780"/>
    <cellStyle name="Link Units (0) 3" xfId="2781"/>
    <cellStyle name="Link Units (0) 4" xfId="2782"/>
    <cellStyle name="Link Units (0) 5" xfId="2783"/>
    <cellStyle name="Link Units (0) 6" xfId="2784"/>
    <cellStyle name="Link Units (0) 7" xfId="2785"/>
    <cellStyle name="Link Units (0) 8" xfId="2786"/>
    <cellStyle name="Link Units (0) 9" xfId="2787"/>
    <cellStyle name="Link Units (1)" xfId="2788"/>
    <cellStyle name="Link Units (1) 10" xfId="2789"/>
    <cellStyle name="Link Units (1) 11" xfId="2790"/>
    <cellStyle name="Link Units (1) 12" xfId="2791"/>
    <cellStyle name="Link Units (1) 13" xfId="2792"/>
    <cellStyle name="Link Units (1) 14" xfId="2793"/>
    <cellStyle name="Link Units (1) 15" xfId="2794"/>
    <cellStyle name="Link Units (1) 16" xfId="2795"/>
    <cellStyle name="Link Units (1) 2" xfId="2796"/>
    <cellStyle name="Link Units (1) 3" xfId="2797"/>
    <cellStyle name="Link Units (1) 4" xfId="2798"/>
    <cellStyle name="Link Units (1) 5" xfId="2799"/>
    <cellStyle name="Link Units (1) 6" xfId="2800"/>
    <cellStyle name="Link Units (1) 7" xfId="2801"/>
    <cellStyle name="Link Units (1) 8" xfId="2802"/>
    <cellStyle name="Link Units (1) 9" xfId="2803"/>
    <cellStyle name="Link Units (2)" xfId="2804"/>
    <cellStyle name="Link Units (2) 10" xfId="2805"/>
    <cellStyle name="Link Units (2) 11" xfId="2806"/>
    <cellStyle name="Link Units (2) 12" xfId="2807"/>
    <cellStyle name="Link Units (2) 13" xfId="2808"/>
    <cellStyle name="Link Units (2) 14" xfId="2809"/>
    <cellStyle name="Link Units (2) 15" xfId="2810"/>
    <cellStyle name="Link Units (2) 16" xfId="2811"/>
    <cellStyle name="Link Units (2) 2" xfId="2812"/>
    <cellStyle name="Link Units (2) 3" xfId="2813"/>
    <cellStyle name="Link Units (2) 4" xfId="2814"/>
    <cellStyle name="Link Units (2) 5" xfId="2815"/>
    <cellStyle name="Link Units (2) 6" xfId="2816"/>
    <cellStyle name="Link Units (2) 7" xfId="2817"/>
    <cellStyle name="Link Units (2) 8" xfId="2818"/>
    <cellStyle name="Link Units (2) 9" xfId="2819"/>
    <cellStyle name="Linked Cell 2" xfId="2820"/>
    <cellStyle name="Loai CBDT" xfId="2821"/>
    <cellStyle name="Loai CT" xfId="2822"/>
    <cellStyle name="Loai GD" xfId="2823"/>
    <cellStyle name="MAU" xfId="2824"/>
    <cellStyle name="MAU 2" xfId="2825"/>
    <cellStyle name="Migliaia (0)_CALPREZZ" xfId="2826"/>
    <cellStyle name="Migliaia_ PESO ELETTR." xfId="2827"/>
    <cellStyle name="Millares [0]_Well Timing" xfId="2828"/>
    <cellStyle name="Millares_Well Timing" xfId="2829"/>
    <cellStyle name="Milliers [0]_      " xfId="2830"/>
    <cellStyle name="Milliers_      " xfId="2831"/>
    <cellStyle name="Model" xfId="2832"/>
    <cellStyle name="Model 2" xfId="2833"/>
    <cellStyle name="moi" xfId="2834"/>
    <cellStyle name="moi 2" xfId="2835"/>
    <cellStyle name="moi 3" xfId="2836"/>
    <cellStyle name="Moneda [0]_Well Timing" xfId="2837"/>
    <cellStyle name="Moneda_Well Timing" xfId="2838"/>
    <cellStyle name="Monétaire [0]_      " xfId="2839"/>
    <cellStyle name="Monétaire_      " xfId="2840"/>
    <cellStyle name="n" xfId="2841"/>
    <cellStyle name="n_Book1_Bieu du thao QD von ho tro co MT 3 2" xfId="2842"/>
    <cellStyle name="Neutral 2" xfId="2843"/>
    <cellStyle name="New" xfId="2844"/>
    <cellStyle name="New Times Roman" xfId="2845"/>
    <cellStyle name="nga" xfId="2846"/>
    <cellStyle name="nga 2" xfId="2847"/>
    <cellStyle name="nga 3" xfId="2848"/>
    <cellStyle name="nga 4" xfId="2849"/>
    <cellStyle name="no dec" xfId="2850"/>
    <cellStyle name="no dec 2" xfId="2851"/>
    <cellStyle name="no dec 2 2" xfId="2852"/>
    <cellStyle name="ÑONVÒ" xfId="2853"/>
    <cellStyle name="ÑONVÒ 2" xfId="2854"/>
    <cellStyle name="Normal" xfId="0" builtinId="0"/>
    <cellStyle name="Normal - Style1" xfId="2855"/>
    <cellStyle name="Normal - Style1 2" xfId="2856"/>
    <cellStyle name="Normal - Style1 2 2" xfId="2857"/>
    <cellStyle name="Normal - Style1 3" xfId="2858"/>
    <cellStyle name="Normal - Style1_KH TPCP 2016-2020 (tong hop)" xfId="2859"/>
    <cellStyle name="Normal - 유형1" xfId="2860"/>
    <cellStyle name="Normal 10" xfId="27"/>
    <cellStyle name="Normal 10 2" xfId="62"/>
    <cellStyle name="Normal 10 2 2" xfId="2861"/>
    <cellStyle name="Normal 10 2 24" xfId="2862"/>
    <cellStyle name="Normal 10 2 28" xfId="2863"/>
    <cellStyle name="Normal 10 2 4" xfId="2864"/>
    <cellStyle name="Normal 10 3" xfId="2865"/>
    <cellStyle name="Normal 10 3 2" xfId="2866"/>
    <cellStyle name="Normal 10 3 3" xfId="2867"/>
    <cellStyle name="Normal 10 3 3 2" xfId="2868"/>
    <cellStyle name="Normal 10 4" xfId="2869"/>
    <cellStyle name="Normal 10 5" xfId="2870"/>
    <cellStyle name="Normal 10 6" xfId="2871"/>
    <cellStyle name="Normal 10 7" xfId="2872"/>
    <cellStyle name="Normal 10 7 2" xfId="2873"/>
    <cellStyle name="Normal 10 7 3" xfId="2874"/>
    <cellStyle name="Normal 10 7 3 2" xfId="2875"/>
    <cellStyle name="Normal 10 7 3 2 2" xfId="2876"/>
    <cellStyle name="Normal 10 7 3 3" xfId="2877"/>
    <cellStyle name="Normal 10 7 4" xfId="2878"/>
    <cellStyle name="Normal 10 7 4 2" xfId="2879"/>
    <cellStyle name="Normal 10 8" xfId="2880"/>
    <cellStyle name="Normal 10 9" xfId="2881"/>
    <cellStyle name="Normal 10_05-12  KH trung han 2016-2020 - Liem Thinh edited" xfId="2882"/>
    <cellStyle name="Normal 100" xfId="2883"/>
    <cellStyle name="Normal 11" xfId="2884"/>
    <cellStyle name="Normal 11 2" xfId="2885"/>
    <cellStyle name="Normal 11 2 2" xfId="2886"/>
    <cellStyle name="Normal 11 3" xfId="2887"/>
    <cellStyle name="Normal 11 3 2" xfId="2888"/>
    <cellStyle name="Normal 11 3 2 2" xfId="2889"/>
    <cellStyle name="Normal 11 3 2 2 2" xfId="2890"/>
    <cellStyle name="Normal 11 3 2 3" xfId="2891"/>
    <cellStyle name="Normal 11 3 3" xfId="2892"/>
    <cellStyle name="Normal 11 3 3 2" xfId="2893"/>
    <cellStyle name="Normal 11 3 3 2 2" xfId="2894"/>
    <cellStyle name="Normal 11 3 3 2 2 2" xfId="2895"/>
    <cellStyle name="Normal 11 3 3 2 3" xfId="2896"/>
    <cellStyle name="Normal 11 3 3 3" xfId="2897"/>
    <cellStyle name="Normal 11 3 3 3 2" xfId="2898"/>
    <cellStyle name="Normal 11 3 3 4" xfId="2899"/>
    <cellStyle name="Normal 11 3 4" xfId="2900"/>
    <cellStyle name="Normal 11 3 4 2" xfId="2901"/>
    <cellStyle name="Normal 11 3 4 2 2" xfId="2902"/>
    <cellStyle name="Normal 11 3 4 2 2 2" xfId="2903"/>
    <cellStyle name="Normal 11 3 4 2 2 2 2" xfId="2904"/>
    <cellStyle name="Normal 11 3 4 2 2 2 2 2" xfId="2905"/>
    <cellStyle name="Normal 11 3 4 2 2 2 3" xfId="2906"/>
    <cellStyle name="Normal 11 3 4 2 2 3" xfId="2907"/>
    <cellStyle name="Normal 11 3 4 2 2 3 2" xfId="2908"/>
    <cellStyle name="Normal 11 3 4 2 2 4" xfId="2909"/>
    <cellStyle name="Normal 11 3 4 2 3" xfId="2910"/>
    <cellStyle name="Normal 11 3 4 2 3 2" xfId="2911"/>
    <cellStyle name="Normal 11 3 4 2 3 2 2" xfId="2912"/>
    <cellStyle name="Normal 11 3 4 2 3 3" xfId="2913"/>
    <cellStyle name="Normal 11 3 4 2 4" xfId="2914"/>
    <cellStyle name="Normal 11 3 4 2 4 2" xfId="2915"/>
    <cellStyle name="Normal 11 3 4 2 5" xfId="2916"/>
    <cellStyle name="Normal 11 3 4 3" xfId="2917"/>
    <cellStyle name="Normal 11 3 4 3 2" xfId="2918"/>
    <cellStyle name="Normal 11 3 4 3 2 2" xfId="2919"/>
    <cellStyle name="Normal 11 3 4 3 2 2 2" xfId="2920"/>
    <cellStyle name="Normal 11 3 4 3 2 2 2 2" xfId="2921"/>
    <cellStyle name="Normal 11 3 4 3 2 2 3" xfId="2922"/>
    <cellStyle name="Normal 11 3 4 3 2 3" xfId="2923"/>
    <cellStyle name="Normal 11 3 4 3 2 3 2" xfId="2924"/>
    <cellStyle name="Normal 11 3 4 3 2 4" xfId="2925"/>
    <cellStyle name="Normal 11 3 4 3 3" xfId="2926"/>
    <cellStyle name="Normal 11 3 4 3 3 2" xfId="2927"/>
    <cellStyle name="Normal 11 3 4 3 3 2 2" xfId="2928"/>
    <cellStyle name="Normal 11 3 4 3 3 3" xfId="2929"/>
    <cellStyle name="Normal 11 3 4 3 4" xfId="2930"/>
    <cellStyle name="Normal 11 3 4 3 4 2" xfId="2931"/>
    <cellStyle name="Normal 11 3 4 3 5" xfId="2932"/>
    <cellStyle name="Normal 11 3 4 4" xfId="2933"/>
    <cellStyle name="Normal 11 3 4 4 2" xfId="2934"/>
    <cellStyle name="Normal 11 3 4 4 2 2" xfId="2935"/>
    <cellStyle name="Normal 11 3 4 4 3" xfId="2936"/>
    <cellStyle name="Normal 11 3 4 5" xfId="2937"/>
    <cellStyle name="Normal 11 3 4 5 2" xfId="2938"/>
    <cellStyle name="Normal 11 3 4 6" xfId="2939"/>
    <cellStyle name="Normal 11 3 4 6 2" xfId="2940"/>
    <cellStyle name="Normal 11 3 4 7" xfId="2941"/>
    <cellStyle name="Normal 11 3 5" xfId="2942"/>
    <cellStyle name="Normal 11 3 5 2" xfId="2943"/>
    <cellStyle name="Normal 11 3 6" xfId="2944"/>
    <cellStyle name="Normal 12" xfId="24"/>
    <cellStyle name="Normal 12 2" xfId="63"/>
    <cellStyle name="Normal 12 3" xfId="2946"/>
    <cellStyle name="Normal 12 4" xfId="2945"/>
    <cellStyle name="Normal 12 5" xfId="92"/>
    <cellStyle name="Normal 13" xfId="2947"/>
    <cellStyle name="Normal 13 2" xfId="2948"/>
    <cellStyle name="Normal 13 3" xfId="2949"/>
    <cellStyle name="Normal 14" xfId="2950"/>
    <cellStyle name="Normal 14 2" xfId="2951"/>
    <cellStyle name="Normal 14 3" xfId="2952"/>
    <cellStyle name="Normal 15" xfId="2953"/>
    <cellStyle name="Normal 15 2" xfId="2954"/>
    <cellStyle name="Normal 15 3" xfId="2955"/>
    <cellStyle name="Normal 15 4" xfId="2956"/>
    <cellStyle name="Normal 16" xfId="2957"/>
    <cellStyle name="Normal 16 2" xfId="2958"/>
    <cellStyle name="Normal 16 2 2" xfId="2959"/>
    <cellStyle name="Normal 16 2 2 2" xfId="2960"/>
    <cellStyle name="Normal 16 2 2 2 2" xfId="2961"/>
    <cellStyle name="Normal 16 2 2 2 2 2" xfId="2962"/>
    <cellStyle name="Normal 16 2 2 2 3" xfId="2963"/>
    <cellStyle name="Normal 16 2 2 3" xfId="2964"/>
    <cellStyle name="Normal 16 2 2 4" xfId="2965"/>
    <cellStyle name="Normal 16 2 2 4 2" xfId="2966"/>
    <cellStyle name="Normal 16 2 2 5" xfId="2967"/>
    <cellStyle name="Normal 16 2 3" xfId="2968"/>
    <cellStyle name="Normal 16 2 3 2" xfId="2969"/>
    <cellStyle name="Normal 16 2 3 2 2" xfId="2970"/>
    <cellStyle name="Normal 16 2 3 2 2 2" xfId="2971"/>
    <cellStyle name="Normal 16 2 3 2 3" xfId="2972"/>
    <cellStyle name="Normal 16 2 3 3" xfId="2973"/>
    <cellStyle name="Normal 16 2 3 3 2" xfId="2974"/>
    <cellStyle name="Normal 16 2 3 4" xfId="2975"/>
    <cellStyle name="Normal 16 2 4" xfId="2976"/>
    <cellStyle name="Normal 16 3" xfId="2977"/>
    <cellStyle name="Normal 16 4" xfId="2978"/>
    <cellStyle name="Normal 16 4 2" xfId="2979"/>
    <cellStyle name="Normal 16 4 2 2" xfId="2980"/>
    <cellStyle name="Normal 16 4 2 2 2" xfId="2981"/>
    <cellStyle name="Normal 16 4 2 3" xfId="2982"/>
    <cellStyle name="Normal 16 4 3" xfId="2983"/>
    <cellStyle name="Normal 16 4 3 2" xfId="2984"/>
    <cellStyle name="Normal 16 4 4" xfId="2985"/>
    <cellStyle name="Normal 16 5" xfId="2986"/>
    <cellStyle name="Normal 16 5 2" xfId="2987"/>
    <cellStyle name="Normal 16 5 2 2" xfId="2988"/>
    <cellStyle name="Normal 16 5 2 2 2" xfId="2989"/>
    <cellStyle name="Normal 16 5 2 3" xfId="2990"/>
    <cellStyle name="Normal 16 5 3" xfId="2991"/>
    <cellStyle name="Normal 16 5 3 2" xfId="2992"/>
    <cellStyle name="Normal 16 5 4" xfId="2993"/>
    <cellStyle name="Normal 17" xfId="2994"/>
    <cellStyle name="Normal 17 2" xfId="2995"/>
    <cellStyle name="Normal 17 3 2" xfId="2996"/>
    <cellStyle name="Normal 17 3 2 2" xfId="2997"/>
    <cellStyle name="Normal 17 3 2 2 2" xfId="2998"/>
    <cellStyle name="Normal 17 3 2 2 2 2" xfId="2999"/>
    <cellStyle name="Normal 17 3 2 2 2 2 2" xfId="3000"/>
    <cellStyle name="Normal 17 3 2 2 2 3" xfId="3001"/>
    <cellStyle name="Normal 17 3 2 2 3" xfId="3002"/>
    <cellStyle name="Normal 17 3 2 2 3 2" xfId="3003"/>
    <cellStyle name="Normal 17 3 2 2 4" xfId="3004"/>
    <cellStyle name="Normal 17 3 2 3" xfId="3005"/>
    <cellStyle name="Normal 17 3 2 3 2" xfId="3006"/>
    <cellStyle name="Normal 17 3 2 3 2 2" xfId="3007"/>
    <cellStyle name="Normal 17 3 2 3 2 2 2" xfId="3008"/>
    <cellStyle name="Normal 17 3 2 3 2 3" xfId="3009"/>
    <cellStyle name="Normal 17 3 2 3 3" xfId="3010"/>
    <cellStyle name="Normal 17 3 2 3 3 2" xfId="3011"/>
    <cellStyle name="Normal 17 3 2 3 4" xfId="3012"/>
    <cellStyle name="Normal 17 3 2 4" xfId="3013"/>
    <cellStyle name="Normal 17 3 2 4 2" xfId="3014"/>
    <cellStyle name="Normal 17 3 2 4 2 2" xfId="3015"/>
    <cellStyle name="Normal 17 3 2 4 3" xfId="3016"/>
    <cellStyle name="Normal 17 3 2 5" xfId="3017"/>
    <cellStyle name="Normal 17 3 2 5 2" xfId="3018"/>
    <cellStyle name="Normal 17 3 2 6" xfId="3019"/>
    <cellStyle name="Normal 18" xfId="3020"/>
    <cellStyle name="Normal 18 2" xfId="3021"/>
    <cellStyle name="Normal 18 2 2" xfId="3022"/>
    <cellStyle name="Normal 18 3" xfId="3023"/>
    <cellStyle name="Normal 18_05-12  KH trung han 2016-2020 - Liem Thinh edited" xfId="3024"/>
    <cellStyle name="Normal 19" xfId="3025"/>
    <cellStyle name="Normal 19 2" xfId="3026"/>
    <cellStyle name="Normal 19 3" xfId="3027"/>
    <cellStyle name="Normal 2" xfId="5"/>
    <cellStyle name="Normal 2 10" xfId="3028"/>
    <cellStyle name="Normal 2 10 2" xfId="3029"/>
    <cellStyle name="Normal 2 11" xfId="3030"/>
    <cellStyle name="Normal 2 11 2" xfId="3031"/>
    <cellStyle name="Normal 2 12" xfId="3032"/>
    <cellStyle name="Normal 2 12 2" xfId="3033"/>
    <cellStyle name="Normal 2 13" xfId="3034"/>
    <cellStyle name="Normal 2 13 2" xfId="3035"/>
    <cellStyle name="Normal 2 14" xfId="64"/>
    <cellStyle name="Normal 2 14 2" xfId="3037"/>
    <cellStyle name="Normal 2 14 3" xfId="3036"/>
    <cellStyle name="Normal 2 15" xfId="3038"/>
    <cellStyle name="Normal 2 16" xfId="3039"/>
    <cellStyle name="Normal 2 17" xfId="3040"/>
    <cellStyle name="Normal 2 18" xfId="3041"/>
    <cellStyle name="Normal 2 19" xfId="3042"/>
    <cellStyle name="Normal 2 2" xfId="36"/>
    <cellStyle name="Normal 2 2 10" xfId="3043"/>
    <cellStyle name="Normal 2 2 10 2" xfId="3044"/>
    <cellStyle name="Normal 2 2 11" xfId="3045"/>
    <cellStyle name="Normal 2 2 12" xfId="3046"/>
    <cellStyle name="Normal 2 2 13" xfId="3047"/>
    <cellStyle name="Normal 2 2 14" xfId="3048"/>
    <cellStyle name="Normal 2 2 15" xfId="3049"/>
    <cellStyle name="Normal 2 2 16" xfId="3050"/>
    <cellStyle name="Normal 2 2 17" xfId="3051"/>
    <cellStyle name="Normal 2 2 2" xfId="65"/>
    <cellStyle name="Normal 2 2 2 2" xfId="3053"/>
    <cellStyle name="Normal 2 2 2 2 2" xfId="3054"/>
    <cellStyle name="Normal 2 2 2 3" xfId="3055"/>
    <cellStyle name="Normal 2 2 2 4" xfId="3052"/>
    <cellStyle name="Normal 2 2 3" xfId="3056"/>
    <cellStyle name="Normal 2 2 33 4" xfId="3057"/>
    <cellStyle name="Normal 2 2 33 4 2" xfId="3058"/>
    <cellStyle name="Normal 2 2 33 4 2 2" xfId="3059"/>
    <cellStyle name="Normal 2 2 33 4 2 2 2" xfId="3060"/>
    <cellStyle name="Normal 2 2 33 4 2 2 2 2" xfId="3061"/>
    <cellStyle name="Normal 2 2 33 4 2 2 3" xfId="3062"/>
    <cellStyle name="Normal 2 2 33 4 2 3" xfId="3063"/>
    <cellStyle name="Normal 2 2 33 4 2 3 2" xfId="3064"/>
    <cellStyle name="Normal 2 2 33 4 2 4" xfId="3065"/>
    <cellStyle name="Normal 2 2 33 4 3" xfId="3066"/>
    <cellStyle name="Normal 2 2 33 4 3 2" xfId="3067"/>
    <cellStyle name="Normal 2 2 33 4 3 2 2" xfId="3068"/>
    <cellStyle name="Normal 2 2 33 4 3 3" xfId="3069"/>
    <cellStyle name="Normal 2 2 33 4 4" xfId="3070"/>
    <cellStyle name="Normal 2 2 33 4 4 2" xfId="3071"/>
    <cellStyle name="Normal 2 2 33 4 5" xfId="3072"/>
    <cellStyle name="Normal 2 2 4" xfId="3073"/>
    <cellStyle name="Normal 2 2 4 2" xfId="3074"/>
    <cellStyle name="Normal 2 2 4 3" xfId="3075"/>
    <cellStyle name="Normal 2 2 5" xfId="3076"/>
    <cellStyle name="Normal 2 2 6" xfId="3077"/>
    <cellStyle name="Normal 2 2 7" xfId="3078"/>
    <cellStyle name="Normal 2 2 8" xfId="3079"/>
    <cellStyle name="Normal 2 2 9" xfId="3080"/>
    <cellStyle name="Normal 2 2_Biểu 17 - Ứng trước NSTW chưa thu hồi" xfId="3081"/>
    <cellStyle name="Normal 2 20" xfId="3082"/>
    <cellStyle name="Normal 2 21" xfId="3083"/>
    <cellStyle name="Normal 2 22" xfId="3084"/>
    <cellStyle name="Normal 2 23" xfId="3085"/>
    <cellStyle name="Normal 2 24" xfId="3086"/>
    <cellStyle name="Normal 2 25" xfId="3087"/>
    <cellStyle name="Normal 2 26" xfId="3088"/>
    <cellStyle name="Normal 2 26 2" xfId="3089"/>
    <cellStyle name="Normal 2 27" xfId="3090"/>
    <cellStyle name="Normal 2 28" xfId="3091"/>
    <cellStyle name="Normal 2 28 2" xfId="3092"/>
    <cellStyle name="Normal 2 28 2 2" xfId="3093"/>
    <cellStyle name="Normal 2 28 2 2 2" xfId="3094"/>
    <cellStyle name="Normal 2 28 2 3" xfId="3095"/>
    <cellStyle name="Normal 2 28 3" xfId="3096"/>
    <cellStyle name="Normal 2 28 3 2" xfId="3097"/>
    <cellStyle name="Normal 2 28 4" xfId="3098"/>
    <cellStyle name="Normal 2 29" xfId="3099"/>
    <cellStyle name="Normal 2 29 2" xfId="3100"/>
    <cellStyle name="Normal 2 29 2 2" xfId="3101"/>
    <cellStyle name="Normal 2 29 3" xfId="3102"/>
    <cellStyle name="Normal 2 3" xfId="21"/>
    <cellStyle name="Normal 2 3 2" xfId="66"/>
    <cellStyle name="Normal 2 3 2 2" xfId="3104"/>
    <cellStyle name="Normal 2 3 2 3" xfId="3103"/>
    <cellStyle name="Normal 2 3 3" xfId="3105"/>
    <cellStyle name="Normal 2 3_12-09-2014 thinh (luat dau tu  cong) bao cao von CTMT  Bieu Mau THien KH 2011-2015 va XDung KH DTu Cong Trung han 2016-2020" xfId="3106"/>
    <cellStyle name="Normal 2 30" xfId="3107"/>
    <cellStyle name="Normal 2 31" xfId="3108"/>
    <cellStyle name="Normal 2 32" xfId="3109"/>
    <cellStyle name="Normal 2 33" xfId="3110"/>
    <cellStyle name="Normal 2 34" xfId="3111"/>
    <cellStyle name="Normal 2 35" xfId="3112"/>
    <cellStyle name="Normal 2 35 2" xfId="3113"/>
    <cellStyle name="Normal 2 36" xfId="3114"/>
    <cellStyle name="Normal 2 37" xfId="3115"/>
    <cellStyle name="Normal 2 38" xfId="5288"/>
    <cellStyle name="Normal 2 39" xfId="5292"/>
    <cellStyle name="Normal 2 4" xfId="3116"/>
    <cellStyle name="Normal 2 4 2" xfId="3117"/>
    <cellStyle name="Normal 2 4 2 2" xfId="3118"/>
    <cellStyle name="Normal 2 4 2 3" xfId="3119"/>
    <cellStyle name="Normal 2 4 3" xfId="3120"/>
    <cellStyle name="Normal 2 4 3 2" xfId="3121"/>
    <cellStyle name="Normal 2 4 4" xfId="3122"/>
    <cellStyle name="Normal 2 4 5" xfId="3123"/>
    <cellStyle name="Normal 2 40" xfId="5285"/>
    <cellStyle name="Normal 2 41" xfId="5294"/>
    <cellStyle name="Normal 2 42" xfId="5290"/>
    <cellStyle name="Normal 2 43" xfId="5296"/>
    <cellStyle name="Normal 2 5" xfId="67"/>
    <cellStyle name="Normal 2 5 2" xfId="3124"/>
    <cellStyle name="Normal 2 5 2 2" xfId="3125"/>
    <cellStyle name="Normal 2 5 3" xfId="3126"/>
    <cellStyle name="Normal 2 6" xfId="3127"/>
    <cellStyle name="Normal 2 6 2" xfId="3128"/>
    <cellStyle name="Normal 2 6 2 2" xfId="3129"/>
    <cellStyle name="Normal 2 7" xfId="3130"/>
    <cellStyle name="Normal 2 7 2" xfId="3131"/>
    <cellStyle name="Normal 2 7 2 2" xfId="3132"/>
    <cellStyle name="Normal 2 8" xfId="39"/>
    <cellStyle name="Normal 2 8 2" xfId="3133"/>
    <cellStyle name="Normal 2 8 2 2" xfId="3134"/>
    <cellStyle name="Normal 2 8 3" xfId="3135"/>
    <cellStyle name="Normal 2 9" xfId="3136"/>
    <cellStyle name="Normal 2 9 2" xfId="3137"/>
    <cellStyle name="Normal 2_05-12  KH trung han 2016-2020 - Liem Thinh edited" xfId="3138"/>
    <cellStyle name="Normal 20" xfId="3139"/>
    <cellStyle name="Normal 20 2" xfId="3140"/>
    <cellStyle name="Normal 20 3" xfId="3141"/>
    <cellStyle name="Normal 21" xfId="3142"/>
    <cellStyle name="Normal 21 2" xfId="3143"/>
    <cellStyle name="Normal 22" xfId="3144"/>
    <cellStyle name="Normal 22 2" xfId="3145"/>
    <cellStyle name="Normal 23" xfId="3146"/>
    <cellStyle name="Normal 23 2" xfId="3147"/>
    <cellStyle name="Normal 23 3" xfId="3148"/>
    <cellStyle name="Normal 24" xfId="3149"/>
    <cellStyle name="Normal 24 2" xfId="3150"/>
    <cellStyle name="Normal 24 2 2" xfId="3151"/>
    <cellStyle name="Normal 25" xfId="3152"/>
    <cellStyle name="Normal 25 2" xfId="3153"/>
    <cellStyle name="Normal 25 3" xfId="3154"/>
    <cellStyle name="Normal 26" xfId="3155"/>
    <cellStyle name="Normal 26 2" xfId="3156"/>
    <cellStyle name="Normal 27" xfId="3157"/>
    <cellStyle name="Normal 27 2" xfId="3158"/>
    <cellStyle name="Normal 28" xfId="3159"/>
    <cellStyle name="Normal 28 2" xfId="3160"/>
    <cellStyle name="Normal 29" xfId="3161"/>
    <cellStyle name="Normal 29 2" xfId="3162"/>
    <cellStyle name="Normal 3" xfId="13"/>
    <cellStyle name="Normal 3 10" xfId="3164"/>
    <cellStyle name="Normal 3 11" xfId="3165"/>
    <cellStyle name="Normal 3 12" xfId="3166"/>
    <cellStyle name="Normal 3 13" xfId="3167"/>
    <cellStyle name="Normal 3 14" xfId="3168"/>
    <cellStyle name="Normal 3 15" xfId="3169"/>
    <cellStyle name="Normal 3 16" xfId="3170"/>
    <cellStyle name="Normal 3 17" xfId="3171"/>
    <cellStyle name="Normal 3 18" xfId="3172"/>
    <cellStyle name="Normal 3 19" xfId="3163"/>
    <cellStyle name="Normal 3 2" xfId="68"/>
    <cellStyle name="Normal 3 2 10" xfId="3173"/>
    <cellStyle name="Normal 3 2 2" xfId="3174"/>
    <cellStyle name="Normal 3 2 2 2" xfId="3175"/>
    <cellStyle name="Normal 3 2 3" xfId="3176"/>
    <cellStyle name="Normal 3 2 3 2" xfId="3177"/>
    <cellStyle name="Normal 3 2 4" xfId="3178"/>
    <cellStyle name="Normal 3 2 5" xfId="3179"/>
    <cellStyle name="Normal 3 2 5 2" xfId="3180"/>
    <cellStyle name="Normal 3 2 5 2 2" xfId="3181"/>
    <cellStyle name="Normal 3 2 5 2 2 2" xfId="3182"/>
    <cellStyle name="Normal 3 2 5 2 3" xfId="3183"/>
    <cellStyle name="Normal 3 2 5 3" xfId="3184"/>
    <cellStyle name="Normal 3 2 5 3 2" xfId="3185"/>
    <cellStyle name="Normal 3 2 5 4" xfId="3186"/>
    <cellStyle name="Normal 3 2 6" xfId="3187"/>
    <cellStyle name="Normal 3 2 6 2" xfId="3188"/>
    <cellStyle name="Normal 3 2 6 2 2" xfId="3189"/>
    <cellStyle name="Normal 3 2 6 2 2 2" xfId="3190"/>
    <cellStyle name="Normal 3 2 6 2 3" xfId="3191"/>
    <cellStyle name="Normal 3 2 6 3" xfId="3192"/>
    <cellStyle name="Normal 3 2 6 3 2" xfId="3193"/>
    <cellStyle name="Normal 3 2 6 4" xfId="3194"/>
    <cellStyle name="Normal 3 2 7" xfId="3195"/>
    <cellStyle name="Normal 3 2 7 2" xfId="3196"/>
    <cellStyle name="Normal 3 2 7 2 2" xfId="3197"/>
    <cellStyle name="Normal 3 2 7 3" xfId="3198"/>
    <cellStyle name="Normal 3 2 8" xfId="3199"/>
    <cellStyle name="Normal 3 2 8 2" xfId="3200"/>
    <cellStyle name="Normal 3 2 8 2 2" xfId="3201"/>
    <cellStyle name="Normal 3 2 8 3" xfId="3202"/>
    <cellStyle name="Normal 3 2 9" xfId="3203"/>
    <cellStyle name="Normal 3 2 9 2" xfId="3204"/>
    <cellStyle name="Normal 3 3" xfId="3205"/>
    <cellStyle name="Normal 3 3 2" xfId="3206"/>
    <cellStyle name="Normal 3 4" xfId="3207"/>
    <cellStyle name="Normal 3 4 2" xfId="3208"/>
    <cellStyle name="Normal 3 5" xfId="3209"/>
    <cellStyle name="Normal 3 6" xfId="3210"/>
    <cellStyle name="Normal 3 7" xfId="3211"/>
    <cellStyle name="Normal 3 8" xfId="3212"/>
    <cellStyle name="Normal 3 9" xfId="3213"/>
    <cellStyle name="Normal 3_Bieu TH TPCP Vung TNB ngay 4-1-2012" xfId="3214"/>
    <cellStyle name="Normal 30" xfId="3215"/>
    <cellStyle name="Normal 30 2" xfId="3216"/>
    <cellStyle name="Normal 30 2 2" xfId="3217"/>
    <cellStyle name="Normal 30 2 2 2" xfId="3218"/>
    <cellStyle name="Normal 30 2 2 2 2" xfId="3219"/>
    <cellStyle name="Normal 30 2 2 3" xfId="3220"/>
    <cellStyle name="Normal 30 2 3" xfId="3221"/>
    <cellStyle name="Normal 30 2 3 2" xfId="3222"/>
    <cellStyle name="Normal 30 2 4" xfId="3223"/>
    <cellStyle name="Normal 30 3" xfId="3224"/>
    <cellStyle name="Normal 30 3 2" xfId="3225"/>
    <cellStyle name="Normal 30 3 2 2" xfId="3226"/>
    <cellStyle name="Normal 30 3 2 2 2" xfId="3227"/>
    <cellStyle name="Normal 30 3 2 3" xfId="3228"/>
    <cellStyle name="Normal 30 3 3" xfId="3229"/>
    <cellStyle name="Normal 30 3 3 2" xfId="3230"/>
    <cellStyle name="Normal 30 3 4" xfId="3231"/>
    <cellStyle name="Normal 30 4" xfId="3232"/>
    <cellStyle name="Normal 30 4 2" xfId="3233"/>
    <cellStyle name="Normal 30 4 2 2" xfId="3234"/>
    <cellStyle name="Normal 30 4 3" xfId="3235"/>
    <cellStyle name="Normal 30 5" xfId="3236"/>
    <cellStyle name="Normal 30 5 2" xfId="3237"/>
    <cellStyle name="Normal 30 6" xfId="3238"/>
    <cellStyle name="Normal 30 6 2" xfId="3239"/>
    <cellStyle name="Normal 30 7" xfId="3240"/>
    <cellStyle name="Normal 31" xfId="3241"/>
    <cellStyle name="Normal 31 2" xfId="3242"/>
    <cellStyle name="Normal 31 2 2" xfId="3243"/>
    <cellStyle name="Normal 31 2 2 2" xfId="3244"/>
    <cellStyle name="Normal 31 2 2 2 2" xfId="3245"/>
    <cellStyle name="Normal 31 2 2 3" xfId="3246"/>
    <cellStyle name="Normal 31 2 3" xfId="3247"/>
    <cellStyle name="Normal 31 2 3 2" xfId="3248"/>
    <cellStyle name="Normal 31 2 3 2 2" xfId="3249"/>
    <cellStyle name="Normal 31 2 3 3" xfId="3250"/>
    <cellStyle name="Normal 31 2 3 3 2" xfId="3251"/>
    <cellStyle name="Normal 31 2 4" xfId="3252"/>
    <cellStyle name="Normal 31 3" xfId="3253"/>
    <cellStyle name="Normal 31 3 2" xfId="3254"/>
    <cellStyle name="Normal 31 3 2 2" xfId="3255"/>
    <cellStyle name="Normal 31 3 2 2 2" xfId="3256"/>
    <cellStyle name="Normal 31 3 2 3" xfId="3257"/>
    <cellStyle name="Normal 31 3 3" xfId="3258"/>
    <cellStyle name="Normal 31 3 3 2" xfId="3259"/>
    <cellStyle name="Normal 31 3 4" xfId="3260"/>
    <cellStyle name="Normal 31 4" xfId="3261"/>
    <cellStyle name="Normal 31 4 2" xfId="3262"/>
    <cellStyle name="Normal 31 4 2 2" xfId="3263"/>
    <cellStyle name="Normal 31 4 3" xfId="3264"/>
    <cellStyle name="Normal 31 5" xfId="3265"/>
    <cellStyle name="Normal 31 5 2" xfId="3266"/>
    <cellStyle name="Normal 31 6" xfId="3267"/>
    <cellStyle name="Normal 32" xfId="3268"/>
    <cellStyle name="Normal 32 2" xfId="3269"/>
    <cellStyle name="Normal 32 2 2" xfId="3270"/>
    <cellStyle name="Normal 32 2 2 2" xfId="3271"/>
    <cellStyle name="Normal 32 2 2 2 2" xfId="3272"/>
    <cellStyle name="Normal 32 2 2 3" xfId="3273"/>
    <cellStyle name="Normal 32 2 3" xfId="3274"/>
    <cellStyle name="Normal 32 2 3 2" xfId="3275"/>
    <cellStyle name="Normal 32 2 4" xfId="3276"/>
    <cellStyle name="Normal 33" xfId="3277"/>
    <cellStyle name="Normal 33 2" xfId="3278"/>
    <cellStyle name="Normal 34" xfId="3279"/>
    <cellStyle name="Normal 35" xfId="3280"/>
    <cellStyle name="Normal 36" xfId="3281"/>
    <cellStyle name="Normal 37" xfId="3282"/>
    <cellStyle name="Normal 37 2" xfId="3283"/>
    <cellStyle name="Normal 37 2 2" xfId="3284"/>
    <cellStyle name="Normal 37 2 3" xfId="3285"/>
    <cellStyle name="Normal 37 3" xfId="3286"/>
    <cellStyle name="Normal 37 3 2" xfId="3287"/>
    <cellStyle name="Normal 37 4" xfId="3288"/>
    <cellStyle name="Normal 38" xfId="3289"/>
    <cellStyle name="Normal 38 2" xfId="3290"/>
    <cellStyle name="Normal 38 2 2" xfId="3291"/>
    <cellStyle name="Normal 39" xfId="3292"/>
    <cellStyle name="Normal 39 2" xfId="3293"/>
    <cellStyle name="Normal 39 2 2" xfId="3294"/>
    <cellStyle name="Normal 39 2 2 2" xfId="3295"/>
    <cellStyle name="Normal 39 2 2 2 2" xfId="3296"/>
    <cellStyle name="Normal 39 2 2 3" xfId="3297"/>
    <cellStyle name="Normal 39 2 3" xfId="3298"/>
    <cellStyle name="Normal 39 2 3 2" xfId="3299"/>
    <cellStyle name="Normal 39 2 4" xfId="3300"/>
    <cellStyle name="Normal 39 3" xfId="3301"/>
    <cellStyle name="Normal 39 3 2" xfId="3302"/>
    <cellStyle name="Normal 39 3 2 2" xfId="3303"/>
    <cellStyle name="Normal 39 3 2 2 2" xfId="3304"/>
    <cellStyle name="Normal 39 3 2 3" xfId="3305"/>
    <cellStyle name="Normal 39 3 3" xfId="3306"/>
    <cellStyle name="Normal 39 3 3 2" xfId="3307"/>
    <cellStyle name="Normal 39 3 4" xfId="3308"/>
    <cellStyle name="Normal 4" xfId="3309"/>
    <cellStyle name="Normal 4 10" xfId="3310"/>
    <cellStyle name="Normal 4 11" xfId="3311"/>
    <cellStyle name="Normal 4 12" xfId="3312"/>
    <cellStyle name="Normal 4 13" xfId="3313"/>
    <cellStyle name="Normal 4 14" xfId="3314"/>
    <cellStyle name="Normal 4 15" xfId="3315"/>
    <cellStyle name="Normal 4 16" xfId="3316"/>
    <cellStyle name="Normal 4 17" xfId="3317"/>
    <cellStyle name="Normal 4 2" xfId="3318"/>
    <cellStyle name="Normal 4 2 2" xfId="3319"/>
    <cellStyle name="Normal 4 2 2 2" xfId="3320"/>
    <cellStyle name="Normal 4 3" xfId="3321"/>
    <cellStyle name="Normal 4 4" xfId="3322"/>
    <cellStyle name="Normal 4 5" xfId="3323"/>
    <cellStyle name="Normal 4 6" xfId="3324"/>
    <cellStyle name="Normal 4 7" xfId="3325"/>
    <cellStyle name="Normal 4 8" xfId="3326"/>
    <cellStyle name="Normal 4 9" xfId="3327"/>
    <cellStyle name="Normal 4_Bang bieu" xfId="3328"/>
    <cellStyle name="Normal 40" xfId="3329"/>
    <cellStyle name="Normal 41" xfId="3330"/>
    <cellStyle name="Normal 42" xfId="3331"/>
    <cellStyle name="Normal 43" xfId="3332"/>
    <cellStyle name="Normal 44" xfId="3333"/>
    <cellStyle name="Normal 45" xfId="3334"/>
    <cellStyle name="Normal 46" xfId="3335"/>
    <cellStyle name="Normal 46 2" xfId="3336"/>
    <cellStyle name="Normal 46 2 2" xfId="3337"/>
    <cellStyle name="Normal 46 2 2 2" xfId="3338"/>
    <cellStyle name="Normal 46 2 3" xfId="3339"/>
    <cellStyle name="Normal 46 3" xfId="3340"/>
    <cellStyle name="Normal 46 3 2" xfId="3341"/>
    <cellStyle name="Normal 46 4" xfId="3342"/>
    <cellStyle name="Normal 47" xfId="3343"/>
    <cellStyle name="Normal 48" xfId="3344"/>
    <cellStyle name="Normal 49" xfId="3345"/>
    <cellStyle name="Normal 5" xfId="15"/>
    <cellStyle name="Normal 5 2" xfId="69"/>
    <cellStyle name="Normal 5 2 2" xfId="3347"/>
    <cellStyle name="Normal 5 3" xfId="3348"/>
    <cellStyle name="Normal 5 3 2" xfId="3349"/>
    <cellStyle name="Normal 5 4" xfId="3346"/>
    <cellStyle name="Normal 50" xfId="3350"/>
    <cellStyle name="Normal 51" xfId="3351"/>
    <cellStyle name="Normal 52" xfId="3352"/>
    <cellStyle name="Normal 52 2" xfId="3353"/>
    <cellStyle name="Normal 52 2 2" xfId="3354"/>
    <cellStyle name="Normal 52 2 3" xfId="3355"/>
    <cellStyle name="Normal 52 2 3 2" xfId="3356"/>
    <cellStyle name="Normal 52 3" xfId="3357"/>
    <cellStyle name="Normal 52 5 2 2 2" xfId="3358"/>
    <cellStyle name="Normal 52 5 2 2 2 2" xfId="3359"/>
    <cellStyle name="Normal 53" xfId="3360"/>
    <cellStyle name="Normal 53 2" xfId="3361"/>
    <cellStyle name="Normal 53 2 2" xfId="3362"/>
    <cellStyle name="Normal 53 3" xfId="3363"/>
    <cellStyle name="Normal 54" xfId="3364"/>
    <cellStyle name="Normal 54 2" xfId="3365"/>
    <cellStyle name="Normal 54 2 2" xfId="3366"/>
    <cellStyle name="Normal 54 3" xfId="3367"/>
    <cellStyle name="Normal 54 4" xfId="3368"/>
    <cellStyle name="Normal 55" xfId="3369"/>
    <cellStyle name="Normal 55 2" xfId="3370"/>
    <cellStyle name="Normal 55 2 2" xfId="3371"/>
    <cellStyle name="Normal 55 2 2 2" xfId="3372"/>
    <cellStyle name="Normal 55 2 3" xfId="3373"/>
    <cellStyle name="Normal 55 3" xfId="3374"/>
    <cellStyle name="Normal 55 3 2" xfId="3375"/>
    <cellStyle name="Normal 55 4" xfId="3376"/>
    <cellStyle name="Normal 56" xfId="3377"/>
    <cellStyle name="Normal 56 2" xfId="3378"/>
    <cellStyle name="Normal 56 2 2" xfId="3379"/>
    <cellStyle name="Normal 56 2 2 2" xfId="3380"/>
    <cellStyle name="Normal 56 2 2 2 2" xfId="3381"/>
    <cellStyle name="Normal 56 2 2 3" xfId="3382"/>
    <cellStyle name="Normal 56 2 3" xfId="3383"/>
    <cellStyle name="Normal 56 2 3 2" xfId="3384"/>
    <cellStyle name="Normal 56 2 4" xfId="3385"/>
    <cellStyle name="Normal 56 3" xfId="3386"/>
    <cellStyle name="Normal 56 3 2" xfId="3387"/>
    <cellStyle name="Normal 56 3 2 2" xfId="3388"/>
    <cellStyle name="Normal 56 3 3" xfId="3389"/>
    <cellStyle name="Normal 56 4" xfId="3390"/>
    <cellStyle name="Normal 56 4 2" xfId="3391"/>
    <cellStyle name="Normal 56 5" xfId="3392"/>
    <cellStyle name="Normal 57" xfId="3393"/>
    <cellStyle name="Normal 57 2" xfId="3394"/>
    <cellStyle name="Normal 57 2 2" xfId="3395"/>
    <cellStyle name="Normal 57 3" xfId="3396"/>
    <cellStyle name="Normal 58" xfId="3397"/>
    <cellStyle name="Normal 58 2" xfId="3398"/>
    <cellStyle name="Normal 59" xfId="3399"/>
    <cellStyle name="Normal 6" xfId="14"/>
    <cellStyle name="Normal 6 10" xfId="3401"/>
    <cellStyle name="Normal 6 11" xfId="3402"/>
    <cellStyle name="Normal 6 12" xfId="3403"/>
    <cellStyle name="Normal 6 13" xfId="3404"/>
    <cellStyle name="Normal 6 14" xfId="3405"/>
    <cellStyle name="Normal 6 15" xfId="3406"/>
    <cellStyle name="Normal 6 16" xfId="3407"/>
    <cellStyle name="Normal 6 17" xfId="3400"/>
    <cellStyle name="Normal 6 2" xfId="70"/>
    <cellStyle name="Normal 6 2 2" xfId="3409"/>
    <cellStyle name="Normal 6 2 3" xfId="3408"/>
    <cellStyle name="Normal 6 3" xfId="3410"/>
    <cellStyle name="Normal 6 4" xfId="3411"/>
    <cellStyle name="Normal 6 4 2" xfId="3412"/>
    <cellStyle name="Normal 6 5" xfId="3413"/>
    <cellStyle name="Normal 6 6" xfId="3414"/>
    <cellStyle name="Normal 6 7" xfId="3415"/>
    <cellStyle name="Normal 6 8" xfId="3416"/>
    <cellStyle name="Normal 6 9" xfId="3417"/>
    <cellStyle name="Normal 6_TPCP trinh UBND ngay 27-12" xfId="3418"/>
    <cellStyle name="Normal 60" xfId="3419"/>
    <cellStyle name="Normal 60 2" xfId="3420"/>
    <cellStyle name="Normal 61" xfId="3421"/>
    <cellStyle name="Normal 62" xfId="3422"/>
    <cellStyle name="Normal 63" xfId="3423"/>
    <cellStyle name="Normal 64" xfId="5283"/>
    <cellStyle name="Normal 65" xfId="5291"/>
    <cellStyle name="Normal 66" xfId="3424"/>
    <cellStyle name="Normal 67" xfId="5297"/>
    <cellStyle name="Normal 68" xfId="5299"/>
    <cellStyle name="Normal 69" xfId="5300"/>
    <cellStyle name="Normal 7" xfId="22"/>
    <cellStyle name="Normal 7 2" xfId="3425"/>
    <cellStyle name="Normal 7 2 3" xfId="3426"/>
    <cellStyle name="Normal 7 3" xfId="3427"/>
    <cellStyle name="Normal 7 3 2" xfId="3428"/>
    <cellStyle name="Normal 7 3 2 2" xfId="3429"/>
    <cellStyle name="Normal 7 3 3" xfId="3430"/>
    <cellStyle name="Normal 7_!1 1 bao cao giao KH ve HTCMT vung TNB   12-12-2011" xfId="3431"/>
    <cellStyle name="Normal 70" xfId="5301"/>
    <cellStyle name="Normal 79" xfId="3432"/>
    <cellStyle name="Normal 79 2" xfId="3433"/>
    <cellStyle name="Normal 79 2 2" xfId="3434"/>
    <cellStyle name="Normal 79 2 2 2" xfId="3435"/>
    <cellStyle name="Normal 79 2 2 2 2" xfId="3436"/>
    <cellStyle name="Normal 79 2 2 3" xfId="3437"/>
    <cellStyle name="Normal 79 2 3" xfId="3438"/>
    <cellStyle name="Normal 79 2 3 2" xfId="3439"/>
    <cellStyle name="Normal 79 2 4" xfId="3440"/>
    <cellStyle name="Normal 79 3" xfId="3441"/>
    <cellStyle name="Normal 79 3 2" xfId="3442"/>
    <cellStyle name="Normal 79 3 2 2" xfId="3443"/>
    <cellStyle name="Normal 79 3 3" xfId="3444"/>
    <cellStyle name="Normal 79 4" xfId="3445"/>
    <cellStyle name="Normal 79 4 2" xfId="3446"/>
    <cellStyle name="Normal 79 5" xfId="3447"/>
    <cellStyle name="Normal 8" xfId="71"/>
    <cellStyle name="Normal 8 2" xfId="3448"/>
    <cellStyle name="Normal 8 2 2" xfId="3449"/>
    <cellStyle name="Normal 8 2 2 2" xfId="3450"/>
    <cellStyle name="Normal 8 2 3" xfId="3451"/>
    <cellStyle name="Normal 8 3" xfId="3452"/>
    <cellStyle name="Normal 8_21.3.2012Tong hop von ung nam 2012(banBCa.Hong)" xfId="3453"/>
    <cellStyle name="Normal 821" xfId="3454"/>
    <cellStyle name="Normal 9" xfId="25"/>
    <cellStyle name="Normal 9 2" xfId="72"/>
    <cellStyle name="Normal 9 2 2" xfId="3456"/>
    <cellStyle name="Normal 9 3" xfId="3457"/>
    <cellStyle name="Normal 9 4" xfId="3458"/>
    <cellStyle name="Normal 9 4 2" xfId="3459"/>
    <cellStyle name="Normal 9 5" xfId="3455"/>
    <cellStyle name="Normal 9_Bieu KH trung han BKH TW" xfId="3460"/>
    <cellStyle name="Normal_Bieu mau (CV )" xfId="4"/>
    <cellStyle name="Normal_Bieu mau (CV ) 2" xfId="17"/>
    <cellStyle name="Normal_Tables_Commune" xfId="12"/>
    <cellStyle name="Normal1" xfId="3461"/>
    <cellStyle name="Normal8" xfId="3462"/>
    <cellStyle name="Normale_ PESO ELETTR." xfId="3463"/>
    <cellStyle name="Normalny_Cennik obowiazuje od 06-08-2001 r (1)" xfId="3464"/>
    <cellStyle name="Note 2" xfId="3465"/>
    <cellStyle name="Note 2 2" xfId="3466"/>
    <cellStyle name="Note 3" xfId="3467"/>
    <cellStyle name="Note 3 2" xfId="3468"/>
    <cellStyle name="Note 4" xfId="3469"/>
    <cellStyle name="Note 4 2" xfId="3470"/>
    <cellStyle name="Note 5" xfId="3471"/>
    <cellStyle name="Note 6" xfId="3472"/>
    <cellStyle name="Note 6 2" xfId="3473"/>
    <cellStyle name="NWM" xfId="3474"/>
    <cellStyle name="Ò_x000d_Normal_123569" xfId="3475"/>
    <cellStyle name="Ò_x005f_x000d_Normal_123569" xfId="3476"/>
    <cellStyle name="Ò_x005f_x005f_x005f_x000d_Normal_123569" xfId="3477"/>
    <cellStyle name="Œ…‹æØ‚è [0.00]_ÆÂ¹²" xfId="3478"/>
    <cellStyle name="Œ…‹æØ‚è_laroux" xfId="3479"/>
    <cellStyle name="oft Excel]&#10;&#10;Comment=open=/f ‚ðw’è‚·‚é‚ÆAƒ†[ƒU[’è‹`ŠÖ”‚ðŠÖ”“\‚è•t‚¯‚Ìˆê——‚É“o˜^‚·‚é‚±‚Æ‚ª‚Å‚«‚Ü‚·B&#10;&#10;Maximized" xfId="3480"/>
    <cellStyle name="oft Excel]&#10;&#10;Comment=The open=/f lines load custom functions into the Paste Function list.&#10;&#10;Maximized=2&#10;&#10;Basics=1&#10;&#10;A" xfId="3481"/>
    <cellStyle name="oft Excel]&#10;&#10;Comment=The open=/f lines load custom functions into the Paste Function list.&#10;&#10;Maximized=3&#10;&#10;Basics=1&#10;&#10;A" xfId="3482"/>
    <cellStyle name="oft Excel]_x000d_&#10;Comment=open=/f ‚ðw’è‚·‚é‚ÆAƒ†[ƒU[’è‹`ŠÖ”‚ðŠÖ”“\‚è•t‚¯‚Ìˆê——‚É“o˜^‚·‚é‚±‚Æ‚ª‚Å‚«‚Ü‚·B_x000d_&#10;Maximized" xfId="3483"/>
    <cellStyle name="oft Excel]_x000d_&#10;Comment=open=/f ‚ðŽw’è‚·‚é‚ÆAƒ†[ƒU[’è‹`ŠÖ”‚ðŠÖ”“\‚è•t‚¯‚Ìˆê——‚É“o˜^‚·‚é‚±‚Æ‚ª‚Å‚«‚Ü‚·B_x000d_&#10;Maximized" xfId="3484"/>
    <cellStyle name="oft Excel]_x000d_&#10;Comment=The open=/f lines load custom functions into the Paste Function list._x000d_&#10;Maximized=2_x000d_&#10;Basics=1_x000d_&#10;A" xfId="3485"/>
    <cellStyle name="oft Excel]_x000d_&#10;Comment=The open=/f lines load custom functions into the Paste Function list._x000d_&#10;Maximized=3_x000d_&#10;Basics=1_x000d_&#10;A" xfId="3486"/>
    <cellStyle name="oft Excel]_x005f_x000d__x005f_x000a_Comment=open=/f ‚ðw’è‚·‚é‚ÆAƒ†[ƒU[’è‹`ŠÖ”‚ðŠÖ”“\‚è•t‚¯‚Ìˆê——‚É“o˜^‚·‚é‚±‚Æ‚ª‚Å‚«‚Ü‚·B_x005f_x000d__x005f_x000a_Maximized" xfId="3487"/>
    <cellStyle name="omma [0]_Mktg Prog" xfId="3488"/>
    <cellStyle name="ormal_Sheet1_1" xfId="3489"/>
    <cellStyle name="Output 2" xfId="3490"/>
    <cellStyle name="Output 2 2" xfId="3491"/>
    <cellStyle name="p" xfId="3492"/>
    <cellStyle name="p 2" xfId="3493"/>
    <cellStyle name="p 3" xfId="3494"/>
    <cellStyle name="p 4" xfId="3495"/>
    <cellStyle name="paint" xfId="3496"/>
    <cellStyle name="paint 2" xfId="3497"/>
    <cellStyle name="paint 2 2" xfId="3498"/>
    <cellStyle name="paint_05-12  KH trung han 2016-2020 - Liem Thinh edited" xfId="3499"/>
    <cellStyle name="Pattern" xfId="3500"/>
    <cellStyle name="Pattern 10" xfId="3501"/>
    <cellStyle name="Pattern 11" xfId="3502"/>
    <cellStyle name="Pattern 12" xfId="3503"/>
    <cellStyle name="Pattern 13" xfId="3504"/>
    <cellStyle name="Pattern 14" xfId="3505"/>
    <cellStyle name="Pattern 15" xfId="3506"/>
    <cellStyle name="Pattern 16" xfId="3507"/>
    <cellStyle name="Pattern 2" xfId="3508"/>
    <cellStyle name="Pattern 3" xfId="3509"/>
    <cellStyle name="Pattern 4" xfId="3510"/>
    <cellStyle name="Pattern 5" xfId="3511"/>
    <cellStyle name="Pattern 6" xfId="3512"/>
    <cellStyle name="Pattern 7" xfId="3513"/>
    <cellStyle name="Pattern 8" xfId="3514"/>
    <cellStyle name="Pattern 9" xfId="3515"/>
    <cellStyle name="per.style" xfId="3516"/>
    <cellStyle name="per.style 2" xfId="3517"/>
    <cellStyle name="Percent %" xfId="3518"/>
    <cellStyle name="Percent % Long Underline" xfId="3519"/>
    <cellStyle name="Percent %_Worksheet in  US Financial Statements Ref. Workbook - Single Co" xfId="3520"/>
    <cellStyle name="Percent (0)" xfId="3521"/>
    <cellStyle name="Percent (0) 10" xfId="3522"/>
    <cellStyle name="Percent (0) 11" xfId="3523"/>
    <cellStyle name="Percent (0) 12" xfId="3524"/>
    <cellStyle name="Percent (0) 13" xfId="3525"/>
    <cellStyle name="Percent (0) 14" xfId="3526"/>
    <cellStyle name="Percent (0) 15" xfId="3527"/>
    <cellStyle name="Percent (0) 2" xfId="3528"/>
    <cellStyle name="Percent (0) 3" xfId="3529"/>
    <cellStyle name="Percent (0) 4" xfId="3530"/>
    <cellStyle name="Percent (0) 5" xfId="3531"/>
    <cellStyle name="Percent (0) 6" xfId="3532"/>
    <cellStyle name="Percent (0) 7" xfId="3533"/>
    <cellStyle name="Percent (0) 8" xfId="3534"/>
    <cellStyle name="Percent (0) 9" xfId="3535"/>
    <cellStyle name="Percent [0]" xfId="3536"/>
    <cellStyle name="Percent [0] 10" xfId="3537"/>
    <cellStyle name="Percent [0] 11" xfId="3538"/>
    <cellStyle name="Percent [0] 12" xfId="3539"/>
    <cellStyle name="Percent [0] 13" xfId="3540"/>
    <cellStyle name="Percent [0] 14" xfId="3541"/>
    <cellStyle name="Percent [0] 15" xfId="3542"/>
    <cellStyle name="Percent [0] 16" xfId="3543"/>
    <cellStyle name="Percent [0] 2" xfId="3544"/>
    <cellStyle name="Percent [0] 3" xfId="3545"/>
    <cellStyle name="Percent [0] 4" xfId="3546"/>
    <cellStyle name="Percent [0] 5" xfId="3547"/>
    <cellStyle name="Percent [0] 6" xfId="3548"/>
    <cellStyle name="Percent [0] 7" xfId="3549"/>
    <cellStyle name="Percent [0] 8" xfId="3550"/>
    <cellStyle name="Percent [0] 9" xfId="3551"/>
    <cellStyle name="Percent [00]" xfId="3552"/>
    <cellStyle name="Percent [00] 10" xfId="3553"/>
    <cellStyle name="Percent [00] 11" xfId="3554"/>
    <cellStyle name="Percent [00] 12" xfId="3555"/>
    <cellStyle name="Percent [00] 13" xfId="3556"/>
    <cellStyle name="Percent [00] 14" xfId="3557"/>
    <cellStyle name="Percent [00] 15" xfId="3558"/>
    <cellStyle name="Percent [00] 16" xfId="3559"/>
    <cellStyle name="Percent [00] 2" xfId="3560"/>
    <cellStyle name="Percent [00] 3" xfId="3561"/>
    <cellStyle name="Percent [00] 4" xfId="3562"/>
    <cellStyle name="Percent [00] 5" xfId="3563"/>
    <cellStyle name="Percent [00] 6" xfId="3564"/>
    <cellStyle name="Percent [00] 7" xfId="3565"/>
    <cellStyle name="Percent [00] 8" xfId="3566"/>
    <cellStyle name="Percent [00] 9" xfId="3567"/>
    <cellStyle name="Percent [2]" xfId="3568"/>
    <cellStyle name="Percent [2] 10" xfId="3569"/>
    <cellStyle name="Percent [2] 11" xfId="3570"/>
    <cellStyle name="Percent [2] 12" xfId="3571"/>
    <cellStyle name="Percent [2] 13" xfId="3572"/>
    <cellStyle name="Percent [2] 14" xfId="3573"/>
    <cellStyle name="Percent [2] 15" xfId="3574"/>
    <cellStyle name="Percent [2] 16" xfId="3575"/>
    <cellStyle name="Percent [2] 2" xfId="3576"/>
    <cellStyle name="Percent [2] 2 2" xfId="3577"/>
    <cellStyle name="Percent [2] 3" xfId="3578"/>
    <cellStyle name="Percent [2] 4" xfId="3579"/>
    <cellStyle name="Percent [2] 5" xfId="3580"/>
    <cellStyle name="Percent [2] 6" xfId="3581"/>
    <cellStyle name="Percent [2] 7" xfId="3582"/>
    <cellStyle name="Percent [2] 8" xfId="3583"/>
    <cellStyle name="Percent [2] 9" xfId="3584"/>
    <cellStyle name="Percent 0.0%" xfId="3585"/>
    <cellStyle name="Percent 0.0% Long Underline" xfId="3586"/>
    <cellStyle name="Percent 0.00%" xfId="3587"/>
    <cellStyle name="Percent 0.00% Long Underline" xfId="3588"/>
    <cellStyle name="Percent 0.000%" xfId="3589"/>
    <cellStyle name="Percent 0.000% Long Underline" xfId="3590"/>
    <cellStyle name="Percent 10" xfId="3591"/>
    <cellStyle name="Percent 10 2" xfId="3592"/>
    <cellStyle name="Percent 11" xfId="3593"/>
    <cellStyle name="Percent 11 2" xfId="3594"/>
    <cellStyle name="Percent 12" xfId="3595"/>
    <cellStyle name="Percent 12 2" xfId="3596"/>
    <cellStyle name="Percent 13" xfId="3597"/>
    <cellStyle name="Percent 13 2" xfId="3598"/>
    <cellStyle name="Percent 14" xfId="3599"/>
    <cellStyle name="Percent 14 2" xfId="3600"/>
    <cellStyle name="Percent 15" xfId="3601"/>
    <cellStyle name="Percent 16" xfId="3602"/>
    <cellStyle name="Percent 17" xfId="3603"/>
    <cellStyle name="Percent 18" xfId="3604"/>
    <cellStyle name="Percent 19" xfId="3605"/>
    <cellStyle name="Percent 19 2" xfId="3606"/>
    <cellStyle name="Percent 2" xfId="73"/>
    <cellStyle name="Percent 2 2" xfId="3607"/>
    <cellStyle name="Percent 2 2 2" xfId="3608"/>
    <cellStyle name="Percent 2 2 3" xfId="3609"/>
    <cellStyle name="Percent 2 3" xfId="3610"/>
    <cellStyle name="Percent 2 4" xfId="3611"/>
    <cellStyle name="Percent 20" xfId="3612"/>
    <cellStyle name="Percent 20 2" xfId="3613"/>
    <cellStyle name="Percent 21" xfId="3614"/>
    <cellStyle name="Percent 22" xfId="3615"/>
    <cellStyle name="Percent 23" xfId="3616"/>
    <cellStyle name="Percent 24" xfId="3617"/>
    <cellStyle name="Percent 24 2" xfId="3618"/>
    <cellStyle name="Percent 25" xfId="3619"/>
    <cellStyle name="Percent 3" xfId="3620"/>
    <cellStyle name="Percent 3 2" xfId="3621"/>
    <cellStyle name="Percent 3 3" xfId="3622"/>
    <cellStyle name="Percent 3 3 2" xfId="3623"/>
    <cellStyle name="Percent 4" xfId="3624"/>
    <cellStyle name="Percent 5" xfId="3625"/>
    <cellStyle name="Percent 5 2" xfId="3626"/>
    <cellStyle name="Percent 6" xfId="3627"/>
    <cellStyle name="Percent 6 2" xfId="3628"/>
    <cellStyle name="Percent 7" xfId="3629"/>
    <cellStyle name="Percent 7 2" xfId="3630"/>
    <cellStyle name="Percent 8" xfId="3631"/>
    <cellStyle name="Percent 8 2" xfId="3632"/>
    <cellStyle name="Percent 9" xfId="3633"/>
    <cellStyle name="Percent 9 2" xfId="3634"/>
    <cellStyle name="PERCENTAGE" xfId="3635"/>
    <cellStyle name="PERCENTAGE 2" xfId="3636"/>
    <cellStyle name="PrePop Currency (0)" xfId="3637"/>
    <cellStyle name="PrePop Currency (0) 10" xfId="3638"/>
    <cellStyle name="PrePop Currency (0) 11" xfId="3639"/>
    <cellStyle name="PrePop Currency (0) 12" xfId="3640"/>
    <cellStyle name="PrePop Currency (0) 13" xfId="3641"/>
    <cellStyle name="PrePop Currency (0) 14" xfId="3642"/>
    <cellStyle name="PrePop Currency (0) 15" xfId="3643"/>
    <cellStyle name="PrePop Currency (0) 16" xfId="3644"/>
    <cellStyle name="PrePop Currency (0) 2" xfId="3645"/>
    <cellStyle name="PrePop Currency (0) 3" xfId="3646"/>
    <cellStyle name="PrePop Currency (0) 4" xfId="3647"/>
    <cellStyle name="PrePop Currency (0) 5" xfId="3648"/>
    <cellStyle name="PrePop Currency (0) 6" xfId="3649"/>
    <cellStyle name="PrePop Currency (0) 7" xfId="3650"/>
    <cellStyle name="PrePop Currency (0) 8" xfId="3651"/>
    <cellStyle name="PrePop Currency (0) 9" xfId="3652"/>
    <cellStyle name="PrePop Currency (2)" xfId="3653"/>
    <cellStyle name="PrePop Currency (2) 10" xfId="3654"/>
    <cellStyle name="PrePop Currency (2) 11" xfId="3655"/>
    <cellStyle name="PrePop Currency (2) 12" xfId="3656"/>
    <cellStyle name="PrePop Currency (2) 13" xfId="3657"/>
    <cellStyle name="PrePop Currency (2) 14" xfId="3658"/>
    <cellStyle name="PrePop Currency (2) 15" xfId="3659"/>
    <cellStyle name="PrePop Currency (2) 16" xfId="3660"/>
    <cellStyle name="PrePop Currency (2) 2" xfId="3661"/>
    <cellStyle name="PrePop Currency (2) 3" xfId="3662"/>
    <cellStyle name="PrePop Currency (2) 4" xfId="3663"/>
    <cellStyle name="PrePop Currency (2) 5" xfId="3664"/>
    <cellStyle name="PrePop Currency (2) 6" xfId="3665"/>
    <cellStyle name="PrePop Currency (2) 7" xfId="3666"/>
    <cellStyle name="PrePop Currency (2) 8" xfId="3667"/>
    <cellStyle name="PrePop Currency (2) 9" xfId="3668"/>
    <cellStyle name="PrePop Units (0)" xfId="3669"/>
    <cellStyle name="PrePop Units (0) 10" xfId="3670"/>
    <cellStyle name="PrePop Units (0) 11" xfId="3671"/>
    <cellStyle name="PrePop Units (0) 12" xfId="3672"/>
    <cellStyle name="PrePop Units (0) 13" xfId="3673"/>
    <cellStyle name="PrePop Units (0) 14" xfId="3674"/>
    <cellStyle name="PrePop Units (0) 15" xfId="3675"/>
    <cellStyle name="PrePop Units (0) 16" xfId="3676"/>
    <cellStyle name="PrePop Units (0) 2" xfId="3677"/>
    <cellStyle name="PrePop Units (0) 3" xfId="3678"/>
    <cellStyle name="PrePop Units (0) 4" xfId="3679"/>
    <cellStyle name="PrePop Units (0) 5" xfId="3680"/>
    <cellStyle name="PrePop Units (0) 6" xfId="3681"/>
    <cellStyle name="PrePop Units (0) 7" xfId="3682"/>
    <cellStyle name="PrePop Units (0) 8" xfId="3683"/>
    <cellStyle name="PrePop Units (0) 9" xfId="3684"/>
    <cellStyle name="PrePop Units (1)" xfId="3685"/>
    <cellStyle name="PrePop Units (1) 10" xfId="3686"/>
    <cellStyle name="PrePop Units (1) 11" xfId="3687"/>
    <cellStyle name="PrePop Units (1) 12" xfId="3688"/>
    <cellStyle name="PrePop Units (1) 13" xfId="3689"/>
    <cellStyle name="PrePop Units (1) 14" xfId="3690"/>
    <cellStyle name="PrePop Units (1) 15" xfId="3691"/>
    <cellStyle name="PrePop Units (1) 16" xfId="3692"/>
    <cellStyle name="PrePop Units (1) 2" xfId="3693"/>
    <cellStyle name="PrePop Units (1) 3" xfId="3694"/>
    <cellStyle name="PrePop Units (1) 4" xfId="3695"/>
    <cellStyle name="PrePop Units (1) 5" xfId="3696"/>
    <cellStyle name="PrePop Units (1) 6" xfId="3697"/>
    <cellStyle name="PrePop Units (1) 7" xfId="3698"/>
    <cellStyle name="PrePop Units (1) 8" xfId="3699"/>
    <cellStyle name="PrePop Units (1) 9" xfId="3700"/>
    <cellStyle name="PrePop Units (2)" xfId="3701"/>
    <cellStyle name="PrePop Units (2) 10" xfId="3702"/>
    <cellStyle name="PrePop Units (2) 11" xfId="3703"/>
    <cellStyle name="PrePop Units (2) 12" xfId="3704"/>
    <cellStyle name="PrePop Units (2) 13" xfId="3705"/>
    <cellStyle name="PrePop Units (2) 14" xfId="3706"/>
    <cellStyle name="PrePop Units (2) 15" xfId="3707"/>
    <cellStyle name="PrePop Units (2) 16" xfId="3708"/>
    <cellStyle name="PrePop Units (2) 2" xfId="3709"/>
    <cellStyle name="PrePop Units (2) 3" xfId="3710"/>
    <cellStyle name="PrePop Units (2) 4" xfId="3711"/>
    <cellStyle name="PrePop Units (2) 5" xfId="3712"/>
    <cellStyle name="PrePop Units (2) 6" xfId="3713"/>
    <cellStyle name="PrePop Units (2) 7" xfId="3714"/>
    <cellStyle name="PrePop Units (2) 8" xfId="3715"/>
    <cellStyle name="PrePop Units (2) 9" xfId="3716"/>
    <cellStyle name="pricing" xfId="3717"/>
    <cellStyle name="pricing 2" xfId="3718"/>
    <cellStyle name="PSChar" xfId="3719"/>
    <cellStyle name="PSHeading" xfId="3720"/>
    <cellStyle name="Quantity" xfId="3721"/>
    <cellStyle name="regstoresfromspecstores" xfId="3722"/>
    <cellStyle name="regstoresfromspecstores 2" xfId="3723"/>
    <cellStyle name="RevList" xfId="3724"/>
    <cellStyle name="rlink_tiªn l­în_x005f_x001b_Hyperlink_TONG HOP KINH PHI" xfId="3725"/>
    <cellStyle name="rmal_ADAdot" xfId="3726"/>
    <cellStyle name="S—_x0008_" xfId="3727"/>
    <cellStyle name="S—_x0008_ 2" xfId="3728"/>
    <cellStyle name="s]&#10;&#10;spooler=yes&#10;&#10;load=&#10;&#10;Beep=yes&#10;&#10;NullPort=None&#10;&#10;BorderWidth=3&#10;&#10;CursorBlinkRate=1200&#10;&#10;DoubleClickSpeed=452&#10;&#10;Programs=co" xfId="3729"/>
    <cellStyle name="s]_x000d_&#10;spooler=yes_x000d_&#10;load=_x000d_&#10;Beep=yes_x000d_&#10;NullPort=None_x000d_&#10;BorderWidth=3_x000d_&#10;CursorBlinkRate=1200_x000d_&#10;DoubleClickSpeed=452_x000d_&#10;Programs=co" xfId="3730"/>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731"/>
    <cellStyle name="S—_x0008__KH TPCP vung TNB (03-1-2012)" xfId="3732"/>
    <cellStyle name="S—_x005f_x0008_" xfId="3733"/>
    <cellStyle name="SAPBEXaggData" xfId="3734"/>
    <cellStyle name="SAPBEXaggData 2" xfId="3735"/>
    <cellStyle name="SAPBEXaggDataEmph" xfId="3736"/>
    <cellStyle name="SAPBEXaggDataEmph 2" xfId="3737"/>
    <cellStyle name="SAPBEXaggItem" xfId="3738"/>
    <cellStyle name="SAPBEXaggItem 2" xfId="3739"/>
    <cellStyle name="SAPBEXchaText" xfId="3740"/>
    <cellStyle name="SAPBEXchaText 2" xfId="3741"/>
    <cellStyle name="SAPBEXexcBad7" xfId="3742"/>
    <cellStyle name="SAPBEXexcBad7 2" xfId="3743"/>
    <cellStyle name="SAPBEXexcBad8" xfId="3744"/>
    <cellStyle name="SAPBEXexcBad8 2" xfId="3745"/>
    <cellStyle name="SAPBEXexcBad9" xfId="3746"/>
    <cellStyle name="SAPBEXexcBad9 2" xfId="3747"/>
    <cellStyle name="SAPBEXexcCritical4" xfId="3748"/>
    <cellStyle name="SAPBEXexcCritical4 2" xfId="3749"/>
    <cellStyle name="SAPBEXexcCritical5" xfId="3750"/>
    <cellStyle name="SAPBEXexcCritical5 2" xfId="3751"/>
    <cellStyle name="SAPBEXexcCritical6" xfId="3752"/>
    <cellStyle name="SAPBEXexcCritical6 2" xfId="3753"/>
    <cellStyle name="SAPBEXexcGood1" xfId="3754"/>
    <cellStyle name="SAPBEXexcGood1 2" xfId="3755"/>
    <cellStyle name="SAPBEXexcGood2" xfId="3756"/>
    <cellStyle name="SAPBEXexcGood2 2" xfId="3757"/>
    <cellStyle name="SAPBEXexcGood3" xfId="3758"/>
    <cellStyle name="SAPBEXexcGood3 2" xfId="3759"/>
    <cellStyle name="SAPBEXfilterDrill" xfId="3760"/>
    <cellStyle name="SAPBEXfilterDrill 2" xfId="3761"/>
    <cellStyle name="SAPBEXfilterItem" xfId="3762"/>
    <cellStyle name="SAPBEXfilterItem 2" xfId="3763"/>
    <cellStyle name="SAPBEXfilterText" xfId="3764"/>
    <cellStyle name="SAPBEXfilterText 2" xfId="3765"/>
    <cellStyle name="SAPBEXformats" xfId="3766"/>
    <cellStyle name="SAPBEXformats 2" xfId="3767"/>
    <cellStyle name="SAPBEXheaderItem" xfId="3768"/>
    <cellStyle name="SAPBEXheaderItem 2" xfId="3769"/>
    <cellStyle name="SAPBEXheaderText" xfId="3770"/>
    <cellStyle name="SAPBEXheaderText 2" xfId="3771"/>
    <cellStyle name="SAPBEXresData" xfId="3772"/>
    <cellStyle name="SAPBEXresData 2" xfId="3773"/>
    <cellStyle name="SAPBEXresDataEmph" xfId="3774"/>
    <cellStyle name="SAPBEXresDataEmph 2" xfId="3775"/>
    <cellStyle name="SAPBEXresItem" xfId="3776"/>
    <cellStyle name="SAPBEXresItem 2" xfId="3777"/>
    <cellStyle name="SAPBEXstdData" xfId="3778"/>
    <cellStyle name="SAPBEXstdData 2" xfId="3779"/>
    <cellStyle name="SAPBEXstdDataEmph" xfId="3780"/>
    <cellStyle name="SAPBEXstdDataEmph 2" xfId="3781"/>
    <cellStyle name="SAPBEXstdItem" xfId="3782"/>
    <cellStyle name="SAPBEXstdItem 2" xfId="3783"/>
    <cellStyle name="SAPBEXtitle" xfId="3784"/>
    <cellStyle name="SAPBEXtitle 2" xfId="3785"/>
    <cellStyle name="SAPBEXundefined" xfId="3786"/>
    <cellStyle name="SAPBEXundefined 2" xfId="3787"/>
    <cellStyle name="serJet 1200 Series PCL 6" xfId="3788"/>
    <cellStyle name="SHADEDSTORES" xfId="3789"/>
    <cellStyle name="SHADEDSTORES 2" xfId="3790"/>
    <cellStyle name="SHADEDSTORES 2 2" xfId="3791"/>
    <cellStyle name="SHADEDSTORES 3" xfId="3792"/>
    <cellStyle name="songuyen" xfId="3793"/>
    <cellStyle name="specstores" xfId="3794"/>
    <cellStyle name="Standard_AAbgleich" xfId="3795"/>
    <cellStyle name="STTDG" xfId="3796"/>
    <cellStyle name="style" xfId="3797"/>
    <cellStyle name="Style 1" xfId="3798"/>
    <cellStyle name="Style 1 2" xfId="3799"/>
    <cellStyle name="Style 1 2 2" xfId="3800"/>
    <cellStyle name="Style 1 3" xfId="3801"/>
    <cellStyle name="Style 1 3 2" xfId="3802"/>
    <cellStyle name="Style 1 4" xfId="3803"/>
    <cellStyle name="Style 1 5" xfId="3804"/>
    <cellStyle name="Style 10" xfId="3805"/>
    <cellStyle name="Style 10 2" xfId="3806"/>
    <cellStyle name="Style 100" xfId="3807"/>
    <cellStyle name="Style 101" xfId="3808"/>
    <cellStyle name="Style 102" xfId="3809"/>
    <cellStyle name="Style 103" xfId="3810"/>
    <cellStyle name="Style 104" xfId="3811"/>
    <cellStyle name="Style 105" xfId="3812"/>
    <cellStyle name="Style 106" xfId="3813"/>
    <cellStyle name="Style 107" xfId="3814"/>
    <cellStyle name="Style 108" xfId="3815"/>
    <cellStyle name="Style 109" xfId="3816"/>
    <cellStyle name="Style 11" xfId="3817"/>
    <cellStyle name="Style 11 2" xfId="3818"/>
    <cellStyle name="Style 110" xfId="3819"/>
    <cellStyle name="Style 111" xfId="3820"/>
    <cellStyle name="Style 112" xfId="3821"/>
    <cellStyle name="Style 113" xfId="3822"/>
    <cellStyle name="Style 114" xfId="3823"/>
    <cellStyle name="Style 115" xfId="3824"/>
    <cellStyle name="Style 116" xfId="3825"/>
    <cellStyle name="Style 117" xfId="3826"/>
    <cellStyle name="Style 118" xfId="3827"/>
    <cellStyle name="Style 119" xfId="3828"/>
    <cellStyle name="Style 12" xfId="3829"/>
    <cellStyle name="Style 12 2" xfId="3830"/>
    <cellStyle name="Style 120" xfId="3831"/>
    <cellStyle name="Style 121" xfId="3832"/>
    <cellStyle name="Style 122" xfId="3833"/>
    <cellStyle name="Style 123" xfId="3834"/>
    <cellStyle name="Style 124" xfId="3835"/>
    <cellStyle name="Style 125" xfId="3836"/>
    <cellStyle name="Style 126" xfId="3837"/>
    <cellStyle name="Style 127" xfId="3838"/>
    <cellStyle name="Style 128" xfId="3839"/>
    <cellStyle name="Style 129" xfId="3840"/>
    <cellStyle name="Style 13" xfId="3841"/>
    <cellStyle name="Style 13 2" xfId="3842"/>
    <cellStyle name="Style 130" xfId="3843"/>
    <cellStyle name="Style 131" xfId="3844"/>
    <cellStyle name="Style 132" xfId="3845"/>
    <cellStyle name="Style 133" xfId="3846"/>
    <cellStyle name="Style 134" xfId="3847"/>
    <cellStyle name="Style 135" xfId="3848"/>
    <cellStyle name="Style 136" xfId="3849"/>
    <cellStyle name="Style 137" xfId="3850"/>
    <cellStyle name="Style 138" xfId="3851"/>
    <cellStyle name="Style 139" xfId="3852"/>
    <cellStyle name="Style 14" xfId="3853"/>
    <cellStyle name="Style 14 2" xfId="3854"/>
    <cellStyle name="Style 140" xfId="3855"/>
    <cellStyle name="Style 141" xfId="3856"/>
    <cellStyle name="Style 142" xfId="3857"/>
    <cellStyle name="Style 143" xfId="3858"/>
    <cellStyle name="Style 144" xfId="3859"/>
    <cellStyle name="Style 145" xfId="3860"/>
    <cellStyle name="Style 146" xfId="3861"/>
    <cellStyle name="Style 147" xfId="3862"/>
    <cellStyle name="Style 148" xfId="3863"/>
    <cellStyle name="Style 149" xfId="3864"/>
    <cellStyle name="Style 15" xfId="3865"/>
    <cellStyle name="Style 15 2" xfId="3866"/>
    <cellStyle name="Style 150" xfId="3867"/>
    <cellStyle name="Style 151" xfId="3868"/>
    <cellStyle name="Style 152" xfId="3869"/>
    <cellStyle name="Style 153" xfId="3870"/>
    <cellStyle name="Style 154" xfId="3871"/>
    <cellStyle name="Style 155" xfId="3872"/>
    <cellStyle name="Style 16" xfId="3873"/>
    <cellStyle name="Style 16 2" xfId="3874"/>
    <cellStyle name="Style 17" xfId="3875"/>
    <cellStyle name="Style 17 2" xfId="3876"/>
    <cellStyle name="Style 18" xfId="3877"/>
    <cellStyle name="Style 18 2" xfId="3878"/>
    <cellStyle name="Style 19" xfId="3879"/>
    <cellStyle name="Style 19 2" xfId="3880"/>
    <cellStyle name="Style 2" xfId="3881"/>
    <cellStyle name="Style 2 2" xfId="3882"/>
    <cellStyle name="Style 20" xfId="3883"/>
    <cellStyle name="Style 20 2" xfId="3884"/>
    <cellStyle name="Style 21" xfId="3885"/>
    <cellStyle name="Style 21 2" xfId="3886"/>
    <cellStyle name="Style 22" xfId="3887"/>
    <cellStyle name="Style 22 2" xfId="3888"/>
    <cellStyle name="Style 23" xfId="3889"/>
    <cellStyle name="Style 23 2" xfId="3890"/>
    <cellStyle name="Style 24" xfId="3891"/>
    <cellStyle name="Style 24 2" xfId="3892"/>
    <cellStyle name="Style 25" xfId="3893"/>
    <cellStyle name="Style 25 2" xfId="3894"/>
    <cellStyle name="Style 26" xfId="3895"/>
    <cellStyle name="Style 26 2" xfId="3896"/>
    <cellStyle name="Style 27" xfId="3897"/>
    <cellStyle name="Style 27 2" xfId="3898"/>
    <cellStyle name="Style 28" xfId="3899"/>
    <cellStyle name="Style 28 2" xfId="3900"/>
    <cellStyle name="Style 29" xfId="3901"/>
    <cellStyle name="Style 29 2" xfId="3902"/>
    <cellStyle name="Style 3" xfId="3903"/>
    <cellStyle name="Style 3 2" xfId="3904"/>
    <cellStyle name="Style 30" xfId="3905"/>
    <cellStyle name="Style 30 2" xfId="3906"/>
    <cellStyle name="Style 31" xfId="3907"/>
    <cellStyle name="Style 31 2" xfId="3908"/>
    <cellStyle name="Style 32" xfId="3909"/>
    <cellStyle name="Style 32 2" xfId="3910"/>
    <cellStyle name="Style 33" xfId="3911"/>
    <cellStyle name="Style 33 2" xfId="3912"/>
    <cellStyle name="Style 34" xfId="3913"/>
    <cellStyle name="Style 34 2" xfId="3914"/>
    <cellStyle name="Style 35" xfId="3915"/>
    <cellStyle name="Style 35 2" xfId="3916"/>
    <cellStyle name="Style 36" xfId="3917"/>
    <cellStyle name="Style 37" xfId="3918"/>
    <cellStyle name="Style 37 2" xfId="3919"/>
    <cellStyle name="Style 38" xfId="3920"/>
    <cellStyle name="Style 38 2" xfId="3921"/>
    <cellStyle name="Style 39" xfId="3922"/>
    <cellStyle name="Style 39 2" xfId="3923"/>
    <cellStyle name="Style 4" xfId="3924"/>
    <cellStyle name="Style 4 2" xfId="3925"/>
    <cellStyle name="Style 40" xfId="3926"/>
    <cellStyle name="Style 40 2" xfId="3927"/>
    <cellStyle name="Style 41" xfId="3928"/>
    <cellStyle name="Style 41 2" xfId="3929"/>
    <cellStyle name="Style 42" xfId="3930"/>
    <cellStyle name="Style 42 2" xfId="3931"/>
    <cellStyle name="Style 43" xfId="3932"/>
    <cellStyle name="Style 43 2" xfId="3933"/>
    <cellStyle name="Style 44" xfId="3934"/>
    <cellStyle name="Style 44 2" xfId="3935"/>
    <cellStyle name="Style 45" xfId="3936"/>
    <cellStyle name="Style 45 2" xfId="3937"/>
    <cellStyle name="Style 46" xfId="3938"/>
    <cellStyle name="Style 46 2" xfId="3939"/>
    <cellStyle name="Style 47" xfId="3940"/>
    <cellStyle name="Style 47 2" xfId="3941"/>
    <cellStyle name="Style 48" xfId="3942"/>
    <cellStyle name="Style 48 2" xfId="3943"/>
    <cellStyle name="Style 49" xfId="3944"/>
    <cellStyle name="Style 49 2" xfId="3945"/>
    <cellStyle name="Style 5" xfId="3946"/>
    <cellStyle name="Style 50" xfId="3947"/>
    <cellStyle name="Style 50 2" xfId="3948"/>
    <cellStyle name="Style 51" xfId="3949"/>
    <cellStyle name="Style 51 2" xfId="3950"/>
    <cellStyle name="Style 52" xfId="3951"/>
    <cellStyle name="Style 52 2" xfId="3952"/>
    <cellStyle name="Style 53" xfId="3953"/>
    <cellStyle name="Style 53 2" xfId="3954"/>
    <cellStyle name="Style 54" xfId="3955"/>
    <cellStyle name="Style 54 2" xfId="3956"/>
    <cellStyle name="Style 55" xfId="3957"/>
    <cellStyle name="Style 55 2" xfId="3958"/>
    <cellStyle name="Style 56" xfId="3959"/>
    <cellStyle name="Style 57" xfId="3960"/>
    <cellStyle name="Style 58" xfId="3961"/>
    <cellStyle name="Style 59" xfId="3962"/>
    <cellStyle name="Style 6" xfId="3963"/>
    <cellStyle name="Style 6 2" xfId="3964"/>
    <cellStyle name="Style 60" xfId="3965"/>
    <cellStyle name="Style 61" xfId="3966"/>
    <cellStyle name="Style 62" xfId="3967"/>
    <cellStyle name="Style 63" xfId="3968"/>
    <cellStyle name="Style 64" xfId="3969"/>
    <cellStyle name="Style 65" xfId="3970"/>
    <cellStyle name="Style 66" xfId="3971"/>
    <cellStyle name="Style 67" xfId="3972"/>
    <cellStyle name="Style 68" xfId="3973"/>
    <cellStyle name="Style 69" xfId="3974"/>
    <cellStyle name="Style 7" xfId="3975"/>
    <cellStyle name="Style 7 2" xfId="3976"/>
    <cellStyle name="Style 70" xfId="3977"/>
    <cellStyle name="Style 71" xfId="3978"/>
    <cellStyle name="Style 72" xfId="3979"/>
    <cellStyle name="Style 73" xfId="3980"/>
    <cellStyle name="Style 74" xfId="3981"/>
    <cellStyle name="Style 75" xfId="3982"/>
    <cellStyle name="Style 76" xfId="3983"/>
    <cellStyle name="Style 77" xfId="3984"/>
    <cellStyle name="Style 78" xfId="3985"/>
    <cellStyle name="Style 79" xfId="3986"/>
    <cellStyle name="Style 8" xfId="3987"/>
    <cellStyle name="Style 8 2" xfId="3988"/>
    <cellStyle name="Style 80" xfId="3989"/>
    <cellStyle name="Style 81" xfId="3990"/>
    <cellStyle name="Style 82" xfId="3991"/>
    <cellStyle name="Style 83" xfId="3992"/>
    <cellStyle name="Style 84" xfId="3993"/>
    <cellStyle name="Style 85" xfId="3994"/>
    <cellStyle name="Style 86" xfId="3995"/>
    <cellStyle name="Style 87" xfId="3996"/>
    <cellStyle name="Style 88" xfId="3997"/>
    <cellStyle name="Style 89" xfId="3998"/>
    <cellStyle name="Style 9" xfId="3999"/>
    <cellStyle name="Style 9 2" xfId="4000"/>
    <cellStyle name="Style 90" xfId="4001"/>
    <cellStyle name="Style 91" xfId="4002"/>
    <cellStyle name="Style 92" xfId="4003"/>
    <cellStyle name="Style 93" xfId="4004"/>
    <cellStyle name="Style 94" xfId="4005"/>
    <cellStyle name="Style 95" xfId="4006"/>
    <cellStyle name="Style 96" xfId="4007"/>
    <cellStyle name="Style 97" xfId="4008"/>
    <cellStyle name="Style 98" xfId="4009"/>
    <cellStyle name="Style 99" xfId="4010"/>
    <cellStyle name="Style Date" xfId="4011"/>
    <cellStyle name="style_1" xfId="4012"/>
    <cellStyle name="subhead" xfId="4013"/>
    <cellStyle name="subhead 2" xfId="4014"/>
    <cellStyle name="Subtotal" xfId="4015"/>
    <cellStyle name="symbol" xfId="4016"/>
    <cellStyle name="T" xfId="4017"/>
    <cellStyle name="T 2" xfId="4018"/>
    <cellStyle name="T_15_10_2013 BC nhu cau von doi ung ODA (2014-2016) ngay 15102013 Sua" xfId="4019"/>
    <cellStyle name="T_bao cao" xfId="4020"/>
    <cellStyle name="T_bao cao 2" xfId="4021"/>
    <cellStyle name="T_bao cao phan bo KHDT 2011(final)" xfId="4022"/>
    <cellStyle name="T_Bao cao so lieu kiem toan nam 2007 sua" xfId="4023"/>
    <cellStyle name="T_Bao cao so lieu kiem toan nam 2007 sua 2" xfId="4024"/>
    <cellStyle name="T_Bao cao so lieu kiem toan nam 2007 sua_!1 1 bao cao giao KH ve HTCMT vung TNB   12-12-2011" xfId="4025"/>
    <cellStyle name="T_Bao cao so lieu kiem toan nam 2007 sua_!1 1 bao cao giao KH ve HTCMT vung TNB   12-12-2011 2" xfId="4026"/>
    <cellStyle name="T_Bao cao so lieu kiem toan nam 2007 sua_KH TPCP vung TNB (03-1-2012)" xfId="4027"/>
    <cellStyle name="T_Bao cao so lieu kiem toan nam 2007 sua_KH TPCP vung TNB (03-1-2012) 2" xfId="4028"/>
    <cellStyle name="T_bao cao_!1 1 bao cao giao KH ve HTCMT vung TNB   12-12-2011" xfId="4029"/>
    <cellStyle name="T_bao cao_!1 1 bao cao giao KH ve HTCMT vung TNB   12-12-2011 2" xfId="4030"/>
    <cellStyle name="T_bao cao_Bieu4HTMT" xfId="4031"/>
    <cellStyle name="T_bao cao_Bieu4HTMT 2" xfId="4032"/>
    <cellStyle name="T_bao cao_Bieu4HTMT_!1 1 bao cao giao KH ve HTCMT vung TNB   12-12-2011" xfId="4033"/>
    <cellStyle name="T_bao cao_Bieu4HTMT_!1 1 bao cao giao KH ve HTCMT vung TNB   12-12-2011 2" xfId="4034"/>
    <cellStyle name="T_bao cao_Bieu4HTMT_KH TPCP vung TNB (03-1-2012)" xfId="4035"/>
    <cellStyle name="T_bao cao_Bieu4HTMT_KH TPCP vung TNB (03-1-2012) 2" xfId="4036"/>
    <cellStyle name="T_bao cao_KH TPCP vung TNB (03-1-2012)" xfId="4037"/>
    <cellStyle name="T_bao cao_KH TPCP vung TNB (03-1-2012) 2" xfId="4038"/>
    <cellStyle name="T_BBTNG-06" xfId="4039"/>
    <cellStyle name="T_BBTNG-06 2" xfId="4040"/>
    <cellStyle name="T_BBTNG-06_!1 1 bao cao giao KH ve HTCMT vung TNB   12-12-2011" xfId="4041"/>
    <cellStyle name="T_BBTNG-06_!1 1 bao cao giao KH ve HTCMT vung TNB   12-12-2011 2" xfId="4042"/>
    <cellStyle name="T_BBTNG-06_Bieu4HTMT" xfId="4043"/>
    <cellStyle name="T_BBTNG-06_Bieu4HTMT 2" xfId="4044"/>
    <cellStyle name="T_BBTNG-06_Bieu4HTMT_!1 1 bao cao giao KH ve HTCMT vung TNB   12-12-2011" xfId="4045"/>
    <cellStyle name="T_BBTNG-06_Bieu4HTMT_!1 1 bao cao giao KH ve HTCMT vung TNB   12-12-2011 2" xfId="4046"/>
    <cellStyle name="T_BBTNG-06_Bieu4HTMT_KH TPCP vung TNB (03-1-2012)" xfId="4047"/>
    <cellStyle name="T_BBTNG-06_Bieu4HTMT_KH TPCP vung TNB (03-1-2012) 2" xfId="4048"/>
    <cellStyle name="T_BBTNG-06_KH TPCP vung TNB (03-1-2012)" xfId="4049"/>
    <cellStyle name="T_BBTNG-06_KH TPCP vung TNB (03-1-2012) 2" xfId="4050"/>
    <cellStyle name="T_BC  NAM 2007" xfId="4051"/>
    <cellStyle name="T_BC  NAM 2007 2" xfId="4052"/>
    <cellStyle name="T_BC CTMT-2008 Ttinh" xfId="4053"/>
    <cellStyle name="T_BC CTMT-2008 Ttinh 2" xfId="4054"/>
    <cellStyle name="T_BC CTMT-2008 Ttinh_!1 1 bao cao giao KH ve HTCMT vung TNB   12-12-2011" xfId="4055"/>
    <cellStyle name="T_BC CTMT-2008 Ttinh_!1 1 bao cao giao KH ve HTCMT vung TNB   12-12-2011 2" xfId="4056"/>
    <cellStyle name="T_BC CTMT-2008 Ttinh_KH TPCP vung TNB (03-1-2012)" xfId="4057"/>
    <cellStyle name="T_BC CTMT-2008 Ttinh_KH TPCP vung TNB (03-1-2012) 2" xfId="4058"/>
    <cellStyle name="T_BC nhu cau von doi ung ODA nganh NN (BKH)" xfId="4059"/>
    <cellStyle name="T_BC nhu cau von doi ung ODA nganh NN (BKH)_05-12  KH trung han 2016-2020 - Liem Thinh edited" xfId="4060"/>
    <cellStyle name="T_BC nhu cau von doi ung ODA nganh NN (BKH)_Copy of 05-12  KH trung han 2016-2020 - Liem Thinh edited (1)" xfId="4061"/>
    <cellStyle name="T_BC Tai co cau (bieu TH)" xfId="4062"/>
    <cellStyle name="T_BC Tai co cau (bieu TH)_05-12  KH trung han 2016-2020 - Liem Thinh edited" xfId="4063"/>
    <cellStyle name="T_BC Tai co cau (bieu TH)_Copy of 05-12  KH trung han 2016-2020 - Liem Thinh edited (1)" xfId="4064"/>
    <cellStyle name="T_Bieu 4.2 A, B KHCTgiong 2011" xfId="4065"/>
    <cellStyle name="T_Bieu 4.2 A, B KHCTgiong 2011 10" xfId="4066"/>
    <cellStyle name="T_Bieu 4.2 A, B KHCTgiong 2011 11" xfId="4067"/>
    <cellStyle name="T_Bieu 4.2 A, B KHCTgiong 2011 12" xfId="4068"/>
    <cellStyle name="T_Bieu 4.2 A, B KHCTgiong 2011 13" xfId="4069"/>
    <cellStyle name="T_Bieu 4.2 A, B KHCTgiong 2011 14" xfId="4070"/>
    <cellStyle name="T_Bieu 4.2 A, B KHCTgiong 2011 15" xfId="4071"/>
    <cellStyle name="T_Bieu 4.2 A, B KHCTgiong 2011 2" xfId="4072"/>
    <cellStyle name="T_Bieu 4.2 A, B KHCTgiong 2011 3" xfId="4073"/>
    <cellStyle name="T_Bieu 4.2 A, B KHCTgiong 2011 4" xfId="4074"/>
    <cellStyle name="T_Bieu 4.2 A, B KHCTgiong 2011 5" xfId="4075"/>
    <cellStyle name="T_Bieu 4.2 A, B KHCTgiong 2011 6" xfId="4076"/>
    <cellStyle name="T_Bieu 4.2 A, B KHCTgiong 2011 7" xfId="4077"/>
    <cellStyle name="T_Bieu 4.2 A, B KHCTgiong 2011 8" xfId="4078"/>
    <cellStyle name="T_Bieu 4.2 A, B KHCTgiong 2011 9" xfId="4079"/>
    <cellStyle name="T_Bieu mau cong trinh khoi cong moi 3-4" xfId="4080"/>
    <cellStyle name="T_Bieu mau cong trinh khoi cong moi 3-4 2" xfId="4081"/>
    <cellStyle name="T_Bieu mau cong trinh khoi cong moi 3-4_!1 1 bao cao giao KH ve HTCMT vung TNB   12-12-2011" xfId="4082"/>
    <cellStyle name="T_Bieu mau cong trinh khoi cong moi 3-4_!1 1 bao cao giao KH ve HTCMT vung TNB   12-12-2011 2" xfId="4083"/>
    <cellStyle name="T_Bieu mau cong trinh khoi cong moi 3-4_KH TPCP vung TNB (03-1-2012)" xfId="4084"/>
    <cellStyle name="T_Bieu mau cong trinh khoi cong moi 3-4_KH TPCP vung TNB (03-1-2012) 2" xfId="4085"/>
    <cellStyle name="T_Bieu mau danh muc du an thuoc CTMTQG nam 2008" xfId="4086"/>
    <cellStyle name="T_Bieu mau danh muc du an thuoc CTMTQG nam 2008 2" xfId="4087"/>
    <cellStyle name="T_Bieu mau danh muc du an thuoc CTMTQG nam 2008_!1 1 bao cao giao KH ve HTCMT vung TNB   12-12-2011" xfId="4088"/>
    <cellStyle name="T_Bieu mau danh muc du an thuoc CTMTQG nam 2008_!1 1 bao cao giao KH ve HTCMT vung TNB   12-12-2011 2" xfId="4089"/>
    <cellStyle name="T_Bieu mau danh muc du an thuoc CTMTQG nam 2008_KH TPCP vung TNB (03-1-2012)" xfId="4090"/>
    <cellStyle name="T_Bieu mau danh muc du an thuoc CTMTQG nam 2008_KH TPCP vung TNB (03-1-2012) 2" xfId="4091"/>
    <cellStyle name="T_Bieu tong hop nhu cau ung 2011 da chon loc -Mien nui" xfId="4092"/>
    <cellStyle name="T_Bieu tong hop nhu cau ung 2011 da chon loc -Mien nui 2" xfId="4093"/>
    <cellStyle name="T_Bieu tong hop nhu cau ung 2011 da chon loc -Mien nui_!1 1 bao cao giao KH ve HTCMT vung TNB   12-12-2011" xfId="4094"/>
    <cellStyle name="T_Bieu tong hop nhu cau ung 2011 da chon loc -Mien nui_!1 1 bao cao giao KH ve HTCMT vung TNB   12-12-2011 2" xfId="4095"/>
    <cellStyle name="T_Bieu tong hop nhu cau ung 2011 da chon loc -Mien nui_KH TPCP vung TNB (03-1-2012)" xfId="4096"/>
    <cellStyle name="T_Bieu tong hop nhu cau ung 2011 da chon loc -Mien nui_KH TPCP vung TNB (03-1-2012) 2" xfId="4097"/>
    <cellStyle name="T_Bieu3ODA" xfId="4098"/>
    <cellStyle name="T_Bieu3ODA 2" xfId="4099"/>
    <cellStyle name="T_Bieu3ODA_!1 1 bao cao giao KH ve HTCMT vung TNB   12-12-2011" xfId="4100"/>
    <cellStyle name="T_Bieu3ODA_!1 1 bao cao giao KH ve HTCMT vung TNB   12-12-2011 2" xfId="4101"/>
    <cellStyle name="T_Bieu3ODA_1" xfId="4102"/>
    <cellStyle name="T_Bieu3ODA_1 2" xfId="4103"/>
    <cellStyle name="T_Bieu3ODA_1_!1 1 bao cao giao KH ve HTCMT vung TNB   12-12-2011" xfId="4104"/>
    <cellStyle name="T_Bieu3ODA_1_!1 1 bao cao giao KH ve HTCMT vung TNB   12-12-2011 2" xfId="4105"/>
    <cellStyle name="T_Bieu3ODA_1_KH TPCP vung TNB (03-1-2012)" xfId="4106"/>
    <cellStyle name="T_Bieu3ODA_1_KH TPCP vung TNB (03-1-2012) 2" xfId="4107"/>
    <cellStyle name="T_Bieu3ODA_KH TPCP vung TNB (03-1-2012)" xfId="4108"/>
    <cellStyle name="T_Bieu3ODA_KH TPCP vung TNB (03-1-2012) 2" xfId="4109"/>
    <cellStyle name="T_Bieu4HTMT" xfId="4110"/>
    <cellStyle name="T_Bieu4HTMT 2" xfId="4111"/>
    <cellStyle name="T_Bieu4HTMT_!1 1 bao cao giao KH ve HTCMT vung TNB   12-12-2011" xfId="4112"/>
    <cellStyle name="T_Bieu4HTMT_!1 1 bao cao giao KH ve HTCMT vung TNB   12-12-2011 2" xfId="4113"/>
    <cellStyle name="T_Bieu4HTMT_KH TPCP vung TNB (03-1-2012)" xfId="4114"/>
    <cellStyle name="T_Bieu4HTMT_KH TPCP vung TNB (03-1-2012) 2" xfId="4115"/>
    <cellStyle name="T_bo sung von KCH nam 2010 va Du an tre kho khan" xfId="4116"/>
    <cellStyle name="T_bo sung von KCH nam 2010 va Du an tre kho khan 2" xfId="4117"/>
    <cellStyle name="T_bo sung von KCH nam 2010 va Du an tre kho khan_!1 1 bao cao giao KH ve HTCMT vung TNB   12-12-2011" xfId="4118"/>
    <cellStyle name="T_bo sung von KCH nam 2010 va Du an tre kho khan_!1 1 bao cao giao KH ve HTCMT vung TNB   12-12-2011 2" xfId="4119"/>
    <cellStyle name="T_bo sung von KCH nam 2010 va Du an tre kho khan_KH TPCP vung TNB (03-1-2012)" xfId="4120"/>
    <cellStyle name="T_bo sung von KCH nam 2010 va Du an tre kho khan_KH TPCP vung TNB (03-1-2012) 2" xfId="4121"/>
    <cellStyle name="T_Book1" xfId="4122"/>
    <cellStyle name="T_Book1 2" xfId="4123"/>
    <cellStyle name="T_Book1 3" xfId="4124"/>
    <cellStyle name="T_Book1_!1 1 bao cao giao KH ve HTCMT vung TNB   12-12-2011" xfId="4125"/>
    <cellStyle name="T_Book1_!1 1 bao cao giao KH ve HTCMT vung TNB   12-12-2011 2" xfId="4126"/>
    <cellStyle name="T_Book1_1" xfId="4127"/>
    <cellStyle name="T_Book1_1 2" xfId="4128"/>
    <cellStyle name="T_Book1_1_Bieu tong hop nhu cau ung 2011 da chon loc -Mien nui" xfId="4129"/>
    <cellStyle name="T_Book1_1_Bieu tong hop nhu cau ung 2011 da chon loc -Mien nui 2" xfId="4130"/>
    <cellStyle name="T_Book1_1_Bieu tong hop nhu cau ung 2011 da chon loc -Mien nui_!1 1 bao cao giao KH ve HTCMT vung TNB   12-12-2011" xfId="4131"/>
    <cellStyle name="T_Book1_1_Bieu tong hop nhu cau ung 2011 da chon loc -Mien nui_!1 1 bao cao giao KH ve HTCMT vung TNB   12-12-2011 2" xfId="4132"/>
    <cellStyle name="T_Book1_1_Bieu tong hop nhu cau ung 2011 da chon loc -Mien nui_KH TPCP vung TNB (03-1-2012)" xfId="4133"/>
    <cellStyle name="T_Book1_1_Bieu tong hop nhu cau ung 2011 da chon loc -Mien nui_KH TPCP vung TNB (03-1-2012) 2" xfId="4134"/>
    <cellStyle name="T_Book1_1_Bieu3ODA" xfId="4135"/>
    <cellStyle name="T_Book1_1_Bieu3ODA 2" xfId="4136"/>
    <cellStyle name="T_Book1_1_Bieu3ODA_!1 1 bao cao giao KH ve HTCMT vung TNB   12-12-2011" xfId="4137"/>
    <cellStyle name="T_Book1_1_Bieu3ODA_!1 1 bao cao giao KH ve HTCMT vung TNB   12-12-2011 2" xfId="4138"/>
    <cellStyle name="T_Book1_1_Bieu3ODA_KH TPCP vung TNB (03-1-2012)" xfId="4139"/>
    <cellStyle name="T_Book1_1_Bieu3ODA_KH TPCP vung TNB (03-1-2012) 2" xfId="4140"/>
    <cellStyle name="T_Book1_1_CPK" xfId="4141"/>
    <cellStyle name="T_Book1_1_CPK 2" xfId="4142"/>
    <cellStyle name="T_Book1_1_CPK_!1 1 bao cao giao KH ve HTCMT vung TNB   12-12-2011" xfId="4143"/>
    <cellStyle name="T_Book1_1_CPK_!1 1 bao cao giao KH ve HTCMT vung TNB   12-12-2011 2" xfId="4144"/>
    <cellStyle name="T_Book1_1_CPK_Bieu4HTMT" xfId="4145"/>
    <cellStyle name="T_Book1_1_CPK_Bieu4HTMT 2" xfId="4146"/>
    <cellStyle name="T_Book1_1_CPK_Bieu4HTMT_!1 1 bao cao giao KH ve HTCMT vung TNB   12-12-2011" xfId="4147"/>
    <cellStyle name="T_Book1_1_CPK_Bieu4HTMT_!1 1 bao cao giao KH ve HTCMT vung TNB   12-12-2011 2" xfId="4148"/>
    <cellStyle name="T_Book1_1_CPK_Bieu4HTMT_KH TPCP vung TNB (03-1-2012)" xfId="4149"/>
    <cellStyle name="T_Book1_1_CPK_Bieu4HTMT_KH TPCP vung TNB (03-1-2012) 2" xfId="4150"/>
    <cellStyle name="T_Book1_1_CPK_KH TPCP vung TNB (03-1-2012)" xfId="4151"/>
    <cellStyle name="T_Book1_1_CPK_KH TPCP vung TNB (03-1-2012) 2" xfId="4152"/>
    <cellStyle name="T_Book1_1_KH TPCP vung TNB (03-1-2012)" xfId="4153"/>
    <cellStyle name="T_Book1_1_KH TPCP vung TNB (03-1-2012) 2" xfId="4154"/>
    <cellStyle name="T_Book1_1_kien giang 2" xfId="4155"/>
    <cellStyle name="T_Book1_1_kien giang 2 2" xfId="4156"/>
    <cellStyle name="T_Book1_1_Luy ke von ung nam 2011 -Thoa gui ngay 12-8-2012" xfId="4157"/>
    <cellStyle name="T_Book1_1_Luy ke von ung nam 2011 -Thoa gui ngay 12-8-2012 2" xfId="4158"/>
    <cellStyle name="T_Book1_1_Luy ke von ung nam 2011 -Thoa gui ngay 12-8-2012_!1 1 bao cao giao KH ve HTCMT vung TNB   12-12-2011" xfId="4159"/>
    <cellStyle name="T_Book1_1_Luy ke von ung nam 2011 -Thoa gui ngay 12-8-2012_!1 1 bao cao giao KH ve HTCMT vung TNB   12-12-2011 2" xfId="4160"/>
    <cellStyle name="T_Book1_1_Luy ke von ung nam 2011 -Thoa gui ngay 12-8-2012_KH TPCP vung TNB (03-1-2012)" xfId="4161"/>
    <cellStyle name="T_Book1_1_Luy ke von ung nam 2011 -Thoa gui ngay 12-8-2012_KH TPCP vung TNB (03-1-2012) 2" xfId="4162"/>
    <cellStyle name="T_Book1_1_Thiet bi" xfId="4163"/>
    <cellStyle name="T_Book1_1_Thiet bi 2" xfId="4164"/>
    <cellStyle name="T_Book1_1_Thiet bi_!1 1 bao cao giao KH ve HTCMT vung TNB   12-12-2011" xfId="4165"/>
    <cellStyle name="T_Book1_1_Thiet bi_!1 1 bao cao giao KH ve HTCMT vung TNB   12-12-2011 2" xfId="4166"/>
    <cellStyle name="T_Book1_1_Thiet bi_Bieu4HTMT" xfId="4167"/>
    <cellStyle name="T_Book1_1_Thiet bi_Bieu4HTMT 2" xfId="4168"/>
    <cellStyle name="T_Book1_1_Thiet bi_Bieu4HTMT_!1 1 bao cao giao KH ve HTCMT vung TNB   12-12-2011" xfId="4169"/>
    <cellStyle name="T_Book1_1_Thiet bi_Bieu4HTMT_!1 1 bao cao giao KH ve HTCMT vung TNB   12-12-2011 2" xfId="4170"/>
    <cellStyle name="T_Book1_1_Thiet bi_Bieu4HTMT_KH TPCP vung TNB (03-1-2012)" xfId="4171"/>
    <cellStyle name="T_Book1_1_Thiet bi_Bieu4HTMT_KH TPCP vung TNB (03-1-2012) 2" xfId="4172"/>
    <cellStyle name="T_Book1_1_Thiet bi_KH TPCP vung TNB (03-1-2012)" xfId="4173"/>
    <cellStyle name="T_Book1_1_Thiet bi_KH TPCP vung TNB (03-1-2012) 2" xfId="4174"/>
    <cellStyle name="T_Book1_15_10_2013 BC nhu cau von doi ung ODA (2014-2016) ngay 15102013 Sua" xfId="4175"/>
    <cellStyle name="T_Book1_bao cao phan bo KHDT 2011(final)" xfId="4176"/>
    <cellStyle name="T_Book1_bao cao phan bo KHDT 2011(final)_BC nhu cau von doi ung ODA nganh NN (BKH)" xfId="4177"/>
    <cellStyle name="T_Book1_bao cao phan bo KHDT 2011(final)_BC Tai co cau (bieu TH)" xfId="4178"/>
    <cellStyle name="T_Book1_bao cao phan bo KHDT 2011(final)_DK 2014-2015 final" xfId="4179"/>
    <cellStyle name="T_Book1_bao cao phan bo KHDT 2011(final)_DK 2014-2015 new" xfId="4180"/>
    <cellStyle name="T_Book1_bao cao phan bo KHDT 2011(final)_DK KH CBDT 2014 11-11-2013" xfId="4181"/>
    <cellStyle name="T_Book1_bao cao phan bo KHDT 2011(final)_DK KH CBDT 2014 11-11-2013(1)" xfId="4182"/>
    <cellStyle name="T_Book1_bao cao phan bo KHDT 2011(final)_KH 2011-2015" xfId="4183"/>
    <cellStyle name="T_Book1_bao cao phan bo KHDT 2011(final)_tai co cau dau tu (tong hop)1" xfId="4184"/>
    <cellStyle name="T_Book1_BC nhu cau von doi ung ODA nganh NN (BKH)" xfId="4185"/>
    <cellStyle name="T_Book1_BC nhu cau von doi ung ODA nganh NN (BKH)_05-12  KH trung han 2016-2020 - Liem Thinh edited" xfId="4186"/>
    <cellStyle name="T_Book1_BC nhu cau von doi ung ODA nganh NN (BKH)_Copy of 05-12  KH trung han 2016-2020 - Liem Thinh edited (1)" xfId="4187"/>
    <cellStyle name="T_Book1_BC NQ11-CP - chinh sua lai" xfId="4188"/>
    <cellStyle name="T_Book1_BC NQ11-CP - chinh sua lai 2" xfId="4189"/>
    <cellStyle name="T_Book1_BC NQ11-CP-Quynh sau bieu so3" xfId="4190"/>
    <cellStyle name="T_Book1_BC NQ11-CP-Quynh sau bieu so3 2" xfId="4191"/>
    <cellStyle name="T_Book1_BC Tai co cau (bieu TH)" xfId="4192"/>
    <cellStyle name="T_Book1_BC Tai co cau (bieu TH)_05-12  KH trung han 2016-2020 - Liem Thinh edited" xfId="4193"/>
    <cellStyle name="T_Book1_BC Tai co cau (bieu TH)_Copy of 05-12  KH trung han 2016-2020 - Liem Thinh edited (1)" xfId="4194"/>
    <cellStyle name="T_Book1_BC_NQ11-CP_-_Thao_sua_lai" xfId="4195"/>
    <cellStyle name="T_Book1_BC_NQ11-CP_-_Thao_sua_lai 2" xfId="4196"/>
    <cellStyle name="T_Book1_Bieu mau cong trinh khoi cong moi 3-4" xfId="4197"/>
    <cellStyle name="T_Book1_Bieu mau cong trinh khoi cong moi 3-4 2" xfId="4198"/>
    <cellStyle name="T_Book1_Bieu mau cong trinh khoi cong moi 3-4_!1 1 bao cao giao KH ve HTCMT vung TNB   12-12-2011" xfId="4199"/>
    <cellStyle name="T_Book1_Bieu mau cong trinh khoi cong moi 3-4_!1 1 bao cao giao KH ve HTCMT vung TNB   12-12-2011 2" xfId="4200"/>
    <cellStyle name="T_Book1_Bieu mau cong trinh khoi cong moi 3-4_KH TPCP vung TNB (03-1-2012)" xfId="4201"/>
    <cellStyle name="T_Book1_Bieu mau cong trinh khoi cong moi 3-4_KH TPCP vung TNB (03-1-2012) 2" xfId="4202"/>
    <cellStyle name="T_Book1_Bieu mau danh muc du an thuoc CTMTQG nam 2008" xfId="4203"/>
    <cellStyle name="T_Book1_Bieu mau danh muc du an thuoc CTMTQG nam 2008 2" xfId="4204"/>
    <cellStyle name="T_Book1_Bieu mau danh muc du an thuoc CTMTQG nam 2008_!1 1 bao cao giao KH ve HTCMT vung TNB   12-12-2011" xfId="4205"/>
    <cellStyle name="T_Book1_Bieu mau danh muc du an thuoc CTMTQG nam 2008_!1 1 bao cao giao KH ve HTCMT vung TNB   12-12-2011 2" xfId="4206"/>
    <cellStyle name="T_Book1_Bieu mau danh muc du an thuoc CTMTQG nam 2008_KH TPCP vung TNB (03-1-2012)" xfId="4207"/>
    <cellStyle name="T_Book1_Bieu mau danh muc du an thuoc CTMTQG nam 2008_KH TPCP vung TNB (03-1-2012) 2" xfId="4208"/>
    <cellStyle name="T_Book1_Bieu tong hop nhu cau ung 2011 da chon loc -Mien nui" xfId="4209"/>
    <cellStyle name="T_Book1_Bieu tong hop nhu cau ung 2011 da chon loc -Mien nui 2" xfId="4210"/>
    <cellStyle name="T_Book1_Bieu tong hop nhu cau ung 2011 da chon loc -Mien nui_!1 1 bao cao giao KH ve HTCMT vung TNB   12-12-2011" xfId="4211"/>
    <cellStyle name="T_Book1_Bieu tong hop nhu cau ung 2011 da chon loc -Mien nui_!1 1 bao cao giao KH ve HTCMT vung TNB   12-12-2011 2" xfId="4212"/>
    <cellStyle name="T_Book1_Bieu tong hop nhu cau ung 2011 da chon loc -Mien nui_KH TPCP vung TNB (03-1-2012)" xfId="4213"/>
    <cellStyle name="T_Book1_Bieu tong hop nhu cau ung 2011 da chon loc -Mien nui_KH TPCP vung TNB (03-1-2012) 2" xfId="4214"/>
    <cellStyle name="T_Book1_Bieu3ODA" xfId="4215"/>
    <cellStyle name="T_Book1_Bieu3ODA 2" xfId="4216"/>
    <cellStyle name="T_Book1_Bieu3ODA_!1 1 bao cao giao KH ve HTCMT vung TNB   12-12-2011" xfId="4217"/>
    <cellStyle name="T_Book1_Bieu3ODA_!1 1 bao cao giao KH ve HTCMT vung TNB   12-12-2011 2" xfId="4218"/>
    <cellStyle name="T_Book1_Bieu3ODA_1" xfId="4219"/>
    <cellStyle name="T_Book1_Bieu3ODA_1 2" xfId="4220"/>
    <cellStyle name="T_Book1_Bieu3ODA_1_!1 1 bao cao giao KH ve HTCMT vung TNB   12-12-2011" xfId="4221"/>
    <cellStyle name="T_Book1_Bieu3ODA_1_!1 1 bao cao giao KH ve HTCMT vung TNB   12-12-2011 2" xfId="4222"/>
    <cellStyle name="T_Book1_Bieu3ODA_1_KH TPCP vung TNB (03-1-2012)" xfId="4223"/>
    <cellStyle name="T_Book1_Bieu3ODA_1_KH TPCP vung TNB (03-1-2012) 2" xfId="4224"/>
    <cellStyle name="T_Book1_Bieu3ODA_KH TPCP vung TNB (03-1-2012)" xfId="4225"/>
    <cellStyle name="T_Book1_Bieu3ODA_KH TPCP vung TNB (03-1-2012) 2" xfId="4226"/>
    <cellStyle name="T_Book1_Bieu4HTMT" xfId="4227"/>
    <cellStyle name="T_Book1_Bieu4HTMT 2" xfId="4228"/>
    <cellStyle name="T_Book1_Bieu4HTMT_!1 1 bao cao giao KH ve HTCMT vung TNB   12-12-2011" xfId="4229"/>
    <cellStyle name="T_Book1_Bieu4HTMT_!1 1 bao cao giao KH ve HTCMT vung TNB   12-12-2011 2" xfId="4230"/>
    <cellStyle name="T_Book1_Bieu4HTMT_KH TPCP vung TNB (03-1-2012)" xfId="4231"/>
    <cellStyle name="T_Book1_Bieu4HTMT_KH TPCP vung TNB (03-1-2012) 2" xfId="4232"/>
    <cellStyle name="T_Book1_Book1" xfId="4233"/>
    <cellStyle name="T_Book1_Book1 2" xfId="4234"/>
    <cellStyle name="T_Book1_Cong trinh co y kien LD_Dang_NN_2011-Tay nguyen-9-10" xfId="4235"/>
    <cellStyle name="T_Book1_Cong trinh co y kien LD_Dang_NN_2011-Tay nguyen-9-10 2" xfId="4236"/>
    <cellStyle name="T_Book1_Cong trinh co y kien LD_Dang_NN_2011-Tay nguyen-9-10_!1 1 bao cao giao KH ve HTCMT vung TNB   12-12-2011" xfId="4237"/>
    <cellStyle name="T_Book1_Cong trinh co y kien LD_Dang_NN_2011-Tay nguyen-9-10_!1 1 bao cao giao KH ve HTCMT vung TNB   12-12-2011 2" xfId="4238"/>
    <cellStyle name="T_Book1_Cong trinh co y kien LD_Dang_NN_2011-Tay nguyen-9-10_Bieu4HTMT" xfId="4239"/>
    <cellStyle name="T_Book1_Cong trinh co y kien LD_Dang_NN_2011-Tay nguyen-9-10_Bieu4HTMT 2" xfId="4240"/>
    <cellStyle name="T_Book1_Cong trinh co y kien LD_Dang_NN_2011-Tay nguyen-9-10_KH TPCP vung TNB (03-1-2012)" xfId="4241"/>
    <cellStyle name="T_Book1_Cong trinh co y kien LD_Dang_NN_2011-Tay nguyen-9-10_KH TPCP vung TNB (03-1-2012) 2" xfId="4242"/>
    <cellStyle name="T_Book1_CPK" xfId="4243"/>
    <cellStyle name="T_Book1_CPK 2" xfId="4244"/>
    <cellStyle name="T_Book1_danh muc chuan bi dau tu 2011 ngay 07-6-2011" xfId="4245"/>
    <cellStyle name="T_Book1_danh muc chuan bi dau tu 2011 ngay 07-6-2011 2" xfId="4246"/>
    <cellStyle name="T_Book1_dieu chinh KH 2011 ngay 26-5-2011111" xfId="4247"/>
    <cellStyle name="T_Book1_dieu chinh KH 2011 ngay 26-5-2011111 2" xfId="4248"/>
    <cellStyle name="T_Book1_DK 2014-2015 final" xfId="4249"/>
    <cellStyle name="T_Book1_DK 2014-2015 final_05-12  KH trung han 2016-2020 - Liem Thinh edited" xfId="4250"/>
    <cellStyle name="T_Book1_DK 2014-2015 final_Copy of 05-12  KH trung han 2016-2020 - Liem Thinh edited (1)" xfId="4251"/>
    <cellStyle name="T_Book1_DK 2014-2015 new" xfId="4252"/>
    <cellStyle name="T_Book1_DK 2014-2015 new_05-12  KH trung han 2016-2020 - Liem Thinh edited" xfId="4253"/>
    <cellStyle name="T_Book1_DK 2014-2015 new_Copy of 05-12  KH trung han 2016-2020 - Liem Thinh edited (1)" xfId="4254"/>
    <cellStyle name="T_Book1_DK KH CBDT 2014 11-11-2013" xfId="4255"/>
    <cellStyle name="T_Book1_DK KH CBDT 2014 11-11-2013(1)" xfId="4256"/>
    <cellStyle name="T_Book1_DK KH CBDT 2014 11-11-2013(1)_05-12  KH trung han 2016-2020 - Liem Thinh edited" xfId="4257"/>
    <cellStyle name="T_Book1_DK KH CBDT 2014 11-11-2013(1)_Copy of 05-12  KH trung han 2016-2020 - Liem Thinh edited (1)" xfId="4258"/>
    <cellStyle name="T_Book1_DK KH CBDT 2014 11-11-2013_05-12  KH trung han 2016-2020 - Liem Thinh edited" xfId="4259"/>
    <cellStyle name="T_Book1_DK KH CBDT 2014 11-11-2013_Copy of 05-12  KH trung han 2016-2020 - Liem Thinh edited (1)" xfId="4260"/>
    <cellStyle name="T_Book1_Du an khoi cong moi nam 2010" xfId="4261"/>
    <cellStyle name="T_Book1_Du an khoi cong moi nam 2010 2" xfId="4262"/>
    <cellStyle name="T_Book1_Du an khoi cong moi nam 2010_!1 1 bao cao giao KH ve HTCMT vung TNB   12-12-2011" xfId="4263"/>
    <cellStyle name="T_Book1_Du an khoi cong moi nam 2010_!1 1 bao cao giao KH ve HTCMT vung TNB   12-12-2011 2" xfId="4264"/>
    <cellStyle name="T_Book1_Du an khoi cong moi nam 2010_KH TPCP vung TNB (03-1-2012)" xfId="4265"/>
    <cellStyle name="T_Book1_Du an khoi cong moi nam 2010_KH TPCP vung TNB (03-1-2012) 2" xfId="4266"/>
    <cellStyle name="T_Book1_giao KH 2011 ngay 10-12-2010" xfId="4267"/>
    <cellStyle name="T_Book1_giao KH 2011 ngay 10-12-2010 2" xfId="4268"/>
    <cellStyle name="T_Book1_Hang Tom goi9 9-07(Cau 12 sua)" xfId="4269"/>
    <cellStyle name="T_Book1_Hang Tom goi9 9-07(Cau 12 sua) 2" xfId="4270"/>
    <cellStyle name="T_Book1_Ket qua phan bo von nam 2008" xfId="4271"/>
    <cellStyle name="T_Book1_Ket qua phan bo von nam 2008 2" xfId="4272"/>
    <cellStyle name="T_Book1_Ket qua phan bo von nam 2008_!1 1 bao cao giao KH ve HTCMT vung TNB   12-12-2011" xfId="4273"/>
    <cellStyle name="T_Book1_Ket qua phan bo von nam 2008_!1 1 bao cao giao KH ve HTCMT vung TNB   12-12-2011 2" xfId="4274"/>
    <cellStyle name="T_Book1_Ket qua phan bo von nam 2008_KH TPCP vung TNB (03-1-2012)" xfId="4275"/>
    <cellStyle name="T_Book1_Ket qua phan bo von nam 2008_KH TPCP vung TNB (03-1-2012) 2" xfId="4276"/>
    <cellStyle name="T_Book1_KH TPCP vung TNB (03-1-2012)" xfId="4277"/>
    <cellStyle name="T_Book1_KH TPCP vung TNB (03-1-2012) 2" xfId="4278"/>
    <cellStyle name="T_Book1_KH XDCB_2008 lan 2 sua ngay 10-11" xfId="4279"/>
    <cellStyle name="T_Book1_KH XDCB_2008 lan 2 sua ngay 10-11 2" xfId="4280"/>
    <cellStyle name="T_Book1_KH XDCB_2008 lan 2 sua ngay 10-11_!1 1 bao cao giao KH ve HTCMT vung TNB   12-12-2011" xfId="4281"/>
    <cellStyle name="T_Book1_KH XDCB_2008 lan 2 sua ngay 10-11_!1 1 bao cao giao KH ve HTCMT vung TNB   12-12-2011 2" xfId="4282"/>
    <cellStyle name="T_Book1_KH XDCB_2008 lan 2 sua ngay 10-11_KH TPCP vung TNB (03-1-2012)" xfId="4283"/>
    <cellStyle name="T_Book1_KH XDCB_2008 lan 2 sua ngay 10-11_KH TPCP vung TNB (03-1-2012) 2" xfId="4284"/>
    <cellStyle name="T_Book1_Khoi luong chinh Hang Tom" xfId="4285"/>
    <cellStyle name="T_Book1_Khoi luong chinh Hang Tom 2" xfId="4286"/>
    <cellStyle name="T_Book1_kien giang 2" xfId="4287"/>
    <cellStyle name="T_Book1_kien giang 2 2" xfId="4288"/>
    <cellStyle name="T_Book1_Luy ke von ung nam 2011 -Thoa gui ngay 12-8-2012" xfId="4289"/>
    <cellStyle name="T_Book1_Luy ke von ung nam 2011 -Thoa gui ngay 12-8-2012 2" xfId="4290"/>
    <cellStyle name="T_Book1_Luy ke von ung nam 2011 -Thoa gui ngay 12-8-2012_!1 1 bao cao giao KH ve HTCMT vung TNB   12-12-2011" xfId="4291"/>
    <cellStyle name="T_Book1_Luy ke von ung nam 2011 -Thoa gui ngay 12-8-2012_!1 1 bao cao giao KH ve HTCMT vung TNB   12-12-2011 2" xfId="4292"/>
    <cellStyle name="T_Book1_Luy ke von ung nam 2011 -Thoa gui ngay 12-8-2012_KH TPCP vung TNB (03-1-2012)" xfId="4293"/>
    <cellStyle name="T_Book1_Luy ke von ung nam 2011 -Thoa gui ngay 12-8-2012_KH TPCP vung TNB (03-1-2012) 2" xfId="4294"/>
    <cellStyle name="T_Book1_Nhu cau von ung truoc 2011 Tha h Hoa + Nge An gui TW" xfId="4295"/>
    <cellStyle name="T_Book1_Nhu cau von ung truoc 2011 Tha h Hoa + Nge An gui TW 2" xfId="4296"/>
    <cellStyle name="T_Book1_Nhu cau von ung truoc 2011 Tha h Hoa + Nge An gui TW_!1 1 bao cao giao KH ve HTCMT vung TNB   12-12-2011" xfId="4297"/>
    <cellStyle name="T_Book1_Nhu cau von ung truoc 2011 Tha h Hoa + Nge An gui TW_!1 1 bao cao giao KH ve HTCMT vung TNB   12-12-2011 2" xfId="4298"/>
    <cellStyle name="T_Book1_Nhu cau von ung truoc 2011 Tha h Hoa + Nge An gui TW_Bieu4HTMT" xfId="4299"/>
    <cellStyle name="T_Book1_Nhu cau von ung truoc 2011 Tha h Hoa + Nge An gui TW_Bieu4HTMT 2" xfId="4300"/>
    <cellStyle name="T_Book1_Nhu cau von ung truoc 2011 Tha h Hoa + Nge An gui TW_Bieu4HTMT_!1 1 bao cao giao KH ve HTCMT vung TNB   12-12-2011" xfId="4301"/>
    <cellStyle name="T_Book1_Nhu cau von ung truoc 2011 Tha h Hoa + Nge An gui TW_Bieu4HTMT_!1 1 bao cao giao KH ve HTCMT vung TNB   12-12-2011 2" xfId="4302"/>
    <cellStyle name="T_Book1_Nhu cau von ung truoc 2011 Tha h Hoa + Nge An gui TW_Bieu4HTMT_KH TPCP vung TNB (03-1-2012)" xfId="4303"/>
    <cellStyle name="T_Book1_Nhu cau von ung truoc 2011 Tha h Hoa + Nge An gui TW_Bieu4HTMT_KH TPCP vung TNB (03-1-2012) 2" xfId="4304"/>
    <cellStyle name="T_Book1_Nhu cau von ung truoc 2011 Tha h Hoa + Nge An gui TW_KH TPCP vung TNB (03-1-2012)" xfId="4305"/>
    <cellStyle name="T_Book1_Nhu cau von ung truoc 2011 Tha h Hoa + Nge An gui TW_KH TPCP vung TNB (03-1-2012) 2" xfId="4306"/>
    <cellStyle name="T_Book1_phu luc tong ket tinh hinh TH giai doan 03-10 (ngay 30)" xfId="4307"/>
    <cellStyle name="T_Book1_phu luc tong ket tinh hinh TH giai doan 03-10 (ngay 30) 2" xfId="4308"/>
    <cellStyle name="T_Book1_phu luc tong ket tinh hinh TH giai doan 03-10 (ngay 30)_!1 1 bao cao giao KH ve HTCMT vung TNB   12-12-2011" xfId="4309"/>
    <cellStyle name="T_Book1_phu luc tong ket tinh hinh TH giai doan 03-10 (ngay 30)_!1 1 bao cao giao KH ve HTCMT vung TNB   12-12-2011 2" xfId="4310"/>
    <cellStyle name="T_Book1_phu luc tong ket tinh hinh TH giai doan 03-10 (ngay 30)_KH TPCP vung TNB (03-1-2012)" xfId="4311"/>
    <cellStyle name="T_Book1_phu luc tong ket tinh hinh TH giai doan 03-10 (ngay 30)_KH TPCP vung TNB (03-1-2012) 2" xfId="4312"/>
    <cellStyle name="T_Book1_TH ung tren 70%-Ra soat phap ly-8-6 (dung de chuyen vao vu TH)" xfId="4313"/>
    <cellStyle name="T_Book1_TH ung tren 70%-Ra soat phap ly-8-6 (dung de chuyen vao vu TH) 2" xfId="4314"/>
    <cellStyle name="T_Book1_TH ung tren 70%-Ra soat phap ly-8-6 (dung de chuyen vao vu TH)_!1 1 bao cao giao KH ve HTCMT vung TNB   12-12-2011" xfId="4315"/>
    <cellStyle name="T_Book1_TH ung tren 70%-Ra soat phap ly-8-6 (dung de chuyen vao vu TH)_!1 1 bao cao giao KH ve HTCMT vung TNB   12-12-2011 2" xfId="4316"/>
    <cellStyle name="T_Book1_TH ung tren 70%-Ra soat phap ly-8-6 (dung de chuyen vao vu TH)_Bieu4HTMT" xfId="4317"/>
    <cellStyle name="T_Book1_TH ung tren 70%-Ra soat phap ly-8-6 (dung de chuyen vao vu TH)_Bieu4HTMT 2" xfId="4318"/>
    <cellStyle name="T_Book1_TH ung tren 70%-Ra soat phap ly-8-6 (dung de chuyen vao vu TH)_KH TPCP vung TNB (03-1-2012)" xfId="4319"/>
    <cellStyle name="T_Book1_TH ung tren 70%-Ra soat phap ly-8-6 (dung de chuyen vao vu TH)_KH TPCP vung TNB (03-1-2012) 2" xfId="4320"/>
    <cellStyle name="T_Book1_TH y kien LD_KH 2010 Ca Nuoc 22-9-2011-Gui ca Vu" xfId="4321"/>
    <cellStyle name="T_Book1_TH y kien LD_KH 2010 Ca Nuoc 22-9-2011-Gui ca Vu 2" xfId="4322"/>
    <cellStyle name="T_Book1_TH y kien LD_KH 2010 Ca Nuoc 22-9-2011-Gui ca Vu_!1 1 bao cao giao KH ve HTCMT vung TNB   12-12-2011" xfId="4323"/>
    <cellStyle name="T_Book1_TH y kien LD_KH 2010 Ca Nuoc 22-9-2011-Gui ca Vu_!1 1 bao cao giao KH ve HTCMT vung TNB   12-12-2011 2" xfId="4324"/>
    <cellStyle name="T_Book1_TH y kien LD_KH 2010 Ca Nuoc 22-9-2011-Gui ca Vu_Bieu4HTMT" xfId="4325"/>
    <cellStyle name="T_Book1_TH y kien LD_KH 2010 Ca Nuoc 22-9-2011-Gui ca Vu_Bieu4HTMT 2" xfId="4326"/>
    <cellStyle name="T_Book1_TH y kien LD_KH 2010 Ca Nuoc 22-9-2011-Gui ca Vu_KH TPCP vung TNB (03-1-2012)" xfId="4327"/>
    <cellStyle name="T_Book1_TH y kien LD_KH 2010 Ca Nuoc 22-9-2011-Gui ca Vu_KH TPCP vung TNB (03-1-2012) 2" xfId="4328"/>
    <cellStyle name="T_Book1_Thiet bi" xfId="4329"/>
    <cellStyle name="T_Book1_Thiet bi 2" xfId="4330"/>
    <cellStyle name="T_Book1_TN - Ho tro khac 2011" xfId="4331"/>
    <cellStyle name="T_Book1_TN - Ho tro khac 2011 2" xfId="4332"/>
    <cellStyle name="T_Book1_TN - Ho tro khac 2011_!1 1 bao cao giao KH ve HTCMT vung TNB   12-12-2011" xfId="4333"/>
    <cellStyle name="T_Book1_TN - Ho tro khac 2011_!1 1 bao cao giao KH ve HTCMT vung TNB   12-12-2011 2" xfId="4334"/>
    <cellStyle name="T_Book1_TN - Ho tro khac 2011_Bieu4HTMT" xfId="4335"/>
    <cellStyle name="T_Book1_TN - Ho tro khac 2011_Bieu4HTMT 2" xfId="4336"/>
    <cellStyle name="T_Book1_TN - Ho tro khac 2011_KH TPCP vung TNB (03-1-2012)" xfId="4337"/>
    <cellStyle name="T_Book1_TN - Ho tro khac 2011_KH TPCP vung TNB (03-1-2012) 2" xfId="4338"/>
    <cellStyle name="T_Book1_ung truoc 2011 NSTW Thanh Hoa + Nge An gui Thu 12-5" xfId="4339"/>
    <cellStyle name="T_Book1_ung truoc 2011 NSTW Thanh Hoa + Nge An gui Thu 12-5 2" xfId="4340"/>
    <cellStyle name="T_Book1_ung truoc 2011 NSTW Thanh Hoa + Nge An gui Thu 12-5_!1 1 bao cao giao KH ve HTCMT vung TNB   12-12-2011" xfId="4341"/>
    <cellStyle name="T_Book1_ung truoc 2011 NSTW Thanh Hoa + Nge An gui Thu 12-5_!1 1 bao cao giao KH ve HTCMT vung TNB   12-12-2011 2" xfId="4342"/>
    <cellStyle name="T_Book1_ung truoc 2011 NSTW Thanh Hoa + Nge An gui Thu 12-5_Bieu4HTMT" xfId="4343"/>
    <cellStyle name="T_Book1_ung truoc 2011 NSTW Thanh Hoa + Nge An gui Thu 12-5_Bieu4HTMT 2" xfId="4344"/>
    <cellStyle name="T_Book1_ung truoc 2011 NSTW Thanh Hoa + Nge An gui Thu 12-5_Bieu4HTMT_!1 1 bao cao giao KH ve HTCMT vung TNB   12-12-2011" xfId="4345"/>
    <cellStyle name="T_Book1_ung truoc 2011 NSTW Thanh Hoa + Nge An gui Thu 12-5_Bieu4HTMT_!1 1 bao cao giao KH ve HTCMT vung TNB   12-12-2011 2" xfId="4346"/>
    <cellStyle name="T_Book1_ung truoc 2011 NSTW Thanh Hoa + Nge An gui Thu 12-5_Bieu4HTMT_KH TPCP vung TNB (03-1-2012)" xfId="4347"/>
    <cellStyle name="T_Book1_ung truoc 2011 NSTW Thanh Hoa + Nge An gui Thu 12-5_Bieu4HTMT_KH TPCP vung TNB (03-1-2012) 2" xfId="4348"/>
    <cellStyle name="T_Book1_ung truoc 2011 NSTW Thanh Hoa + Nge An gui Thu 12-5_KH TPCP vung TNB (03-1-2012)" xfId="4349"/>
    <cellStyle name="T_Book1_ung truoc 2011 NSTW Thanh Hoa + Nge An gui Thu 12-5_KH TPCP vung TNB (03-1-2012) 2" xfId="4350"/>
    <cellStyle name="T_Book1_ÿÿÿÿÿ" xfId="4351"/>
    <cellStyle name="T_Book1_ÿÿÿÿÿ 2" xfId="4352"/>
    <cellStyle name="T_Chuan bi dau tu nam 2008" xfId="4353"/>
    <cellStyle name="T_Chuan bi dau tu nam 2008 2" xfId="4354"/>
    <cellStyle name="T_Chuan bi dau tu nam 2008_!1 1 bao cao giao KH ve HTCMT vung TNB   12-12-2011" xfId="4355"/>
    <cellStyle name="T_Chuan bi dau tu nam 2008_!1 1 bao cao giao KH ve HTCMT vung TNB   12-12-2011 2" xfId="4356"/>
    <cellStyle name="T_Chuan bi dau tu nam 2008_KH TPCP vung TNB (03-1-2012)" xfId="4357"/>
    <cellStyle name="T_Chuan bi dau tu nam 2008_KH TPCP vung TNB (03-1-2012) 2" xfId="4358"/>
    <cellStyle name="T_Copy of Bao cao  XDCB 7 thang nam 2008_So KH&amp;DT SUA" xfId="4359"/>
    <cellStyle name="T_Copy of Bao cao  XDCB 7 thang nam 2008_So KH&amp;DT SUA 2" xfId="4360"/>
    <cellStyle name="T_Copy of Bao cao  XDCB 7 thang nam 2008_So KH&amp;DT SUA_!1 1 bao cao giao KH ve HTCMT vung TNB   12-12-2011" xfId="4361"/>
    <cellStyle name="T_Copy of Bao cao  XDCB 7 thang nam 2008_So KH&amp;DT SUA_!1 1 bao cao giao KH ve HTCMT vung TNB   12-12-2011 2" xfId="4362"/>
    <cellStyle name="T_Copy of Bao cao  XDCB 7 thang nam 2008_So KH&amp;DT SUA_KH TPCP vung TNB (03-1-2012)" xfId="4363"/>
    <cellStyle name="T_Copy of Bao cao  XDCB 7 thang nam 2008_So KH&amp;DT SUA_KH TPCP vung TNB (03-1-2012) 2" xfId="4364"/>
    <cellStyle name="T_CPK" xfId="4365"/>
    <cellStyle name="T_CPK 2" xfId="4366"/>
    <cellStyle name="T_CPK_!1 1 bao cao giao KH ve HTCMT vung TNB   12-12-2011" xfId="4367"/>
    <cellStyle name="T_CPK_!1 1 bao cao giao KH ve HTCMT vung TNB   12-12-2011 2" xfId="4368"/>
    <cellStyle name="T_CPK_Bieu4HTMT" xfId="4369"/>
    <cellStyle name="T_CPK_Bieu4HTMT 2" xfId="4370"/>
    <cellStyle name="T_CPK_Bieu4HTMT_!1 1 bao cao giao KH ve HTCMT vung TNB   12-12-2011" xfId="4371"/>
    <cellStyle name="T_CPK_Bieu4HTMT_!1 1 bao cao giao KH ve HTCMT vung TNB   12-12-2011 2" xfId="4372"/>
    <cellStyle name="T_CPK_Bieu4HTMT_KH TPCP vung TNB (03-1-2012)" xfId="4373"/>
    <cellStyle name="T_CPK_Bieu4HTMT_KH TPCP vung TNB (03-1-2012) 2" xfId="4374"/>
    <cellStyle name="T_CPK_KH TPCP vung TNB (03-1-2012)" xfId="4375"/>
    <cellStyle name="T_CPK_KH TPCP vung TNB (03-1-2012) 2" xfId="4376"/>
    <cellStyle name="T_CTMTQG 2008" xfId="4377"/>
    <cellStyle name="T_CTMTQG 2008 2" xfId="4378"/>
    <cellStyle name="T_CTMTQG 2008_!1 1 bao cao giao KH ve HTCMT vung TNB   12-12-2011" xfId="4379"/>
    <cellStyle name="T_CTMTQG 2008_!1 1 bao cao giao KH ve HTCMT vung TNB   12-12-2011 2" xfId="4380"/>
    <cellStyle name="T_CTMTQG 2008_Bieu mau danh muc du an thuoc CTMTQG nam 2008" xfId="4381"/>
    <cellStyle name="T_CTMTQG 2008_Bieu mau danh muc du an thuoc CTMTQG nam 2008 2" xfId="4382"/>
    <cellStyle name="T_CTMTQG 2008_Bieu mau danh muc du an thuoc CTMTQG nam 2008_!1 1 bao cao giao KH ve HTCMT vung TNB   12-12-2011" xfId="4383"/>
    <cellStyle name="T_CTMTQG 2008_Bieu mau danh muc du an thuoc CTMTQG nam 2008_!1 1 bao cao giao KH ve HTCMT vung TNB   12-12-2011 2" xfId="4384"/>
    <cellStyle name="T_CTMTQG 2008_Bieu mau danh muc du an thuoc CTMTQG nam 2008_KH TPCP vung TNB (03-1-2012)" xfId="4385"/>
    <cellStyle name="T_CTMTQG 2008_Bieu mau danh muc du an thuoc CTMTQG nam 2008_KH TPCP vung TNB (03-1-2012) 2" xfId="4386"/>
    <cellStyle name="T_CTMTQG 2008_Hi-Tong hop KQ phan bo KH nam 08- LD fong giao 15-11-08" xfId="4387"/>
    <cellStyle name="T_CTMTQG 2008_Hi-Tong hop KQ phan bo KH nam 08- LD fong giao 15-11-08 2" xfId="4388"/>
    <cellStyle name="T_CTMTQG 2008_Hi-Tong hop KQ phan bo KH nam 08- LD fong giao 15-11-08_!1 1 bao cao giao KH ve HTCMT vung TNB   12-12-2011" xfId="4389"/>
    <cellStyle name="T_CTMTQG 2008_Hi-Tong hop KQ phan bo KH nam 08- LD fong giao 15-11-08_!1 1 bao cao giao KH ve HTCMT vung TNB   12-12-2011 2" xfId="4390"/>
    <cellStyle name="T_CTMTQG 2008_Hi-Tong hop KQ phan bo KH nam 08- LD fong giao 15-11-08_KH TPCP vung TNB (03-1-2012)" xfId="4391"/>
    <cellStyle name="T_CTMTQG 2008_Hi-Tong hop KQ phan bo KH nam 08- LD fong giao 15-11-08_KH TPCP vung TNB (03-1-2012) 2" xfId="4392"/>
    <cellStyle name="T_CTMTQG 2008_Ket qua thuc hien nam 2008" xfId="4393"/>
    <cellStyle name="T_CTMTQG 2008_Ket qua thuc hien nam 2008 2" xfId="4394"/>
    <cellStyle name="T_CTMTQG 2008_Ket qua thuc hien nam 2008_!1 1 bao cao giao KH ve HTCMT vung TNB   12-12-2011" xfId="4395"/>
    <cellStyle name="T_CTMTQG 2008_Ket qua thuc hien nam 2008_!1 1 bao cao giao KH ve HTCMT vung TNB   12-12-2011 2" xfId="4396"/>
    <cellStyle name="T_CTMTQG 2008_Ket qua thuc hien nam 2008_KH TPCP vung TNB (03-1-2012)" xfId="4397"/>
    <cellStyle name="T_CTMTQG 2008_Ket qua thuc hien nam 2008_KH TPCP vung TNB (03-1-2012) 2" xfId="4398"/>
    <cellStyle name="T_CTMTQG 2008_KH TPCP vung TNB (03-1-2012)" xfId="4399"/>
    <cellStyle name="T_CTMTQG 2008_KH TPCP vung TNB (03-1-2012) 2" xfId="4400"/>
    <cellStyle name="T_CTMTQG 2008_KH XDCB_2008 lan 1" xfId="4401"/>
    <cellStyle name="T_CTMTQG 2008_KH XDCB_2008 lan 1 2" xfId="4402"/>
    <cellStyle name="T_CTMTQG 2008_KH XDCB_2008 lan 1 sua ngay 27-10" xfId="4403"/>
    <cellStyle name="T_CTMTQG 2008_KH XDCB_2008 lan 1 sua ngay 27-10 2" xfId="4404"/>
    <cellStyle name="T_CTMTQG 2008_KH XDCB_2008 lan 1 sua ngay 27-10_!1 1 bao cao giao KH ve HTCMT vung TNB   12-12-2011" xfId="4405"/>
    <cellStyle name="T_CTMTQG 2008_KH XDCB_2008 lan 1 sua ngay 27-10_!1 1 bao cao giao KH ve HTCMT vung TNB   12-12-2011 2" xfId="4406"/>
    <cellStyle name="T_CTMTQG 2008_KH XDCB_2008 lan 1 sua ngay 27-10_KH TPCP vung TNB (03-1-2012)" xfId="4407"/>
    <cellStyle name="T_CTMTQG 2008_KH XDCB_2008 lan 1 sua ngay 27-10_KH TPCP vung TNB (03-1-2012) 2" xfId="4408"/>
    <cellStyle name="T_CTMTQG 2008_KH XDCB_2008 lan 1_!1 1 bao cao giao KH ve HTCMT vung TNB   12-12-2011" xfId="4409"/>
    <cellStyle name="T_CTMTQG 2008_KH XDCB_2008 lan 1_!1 1 bao cao giao KH ve HTCMT vung TNB   12-12-2011 2" xfId="4410"/>
    <cellStyle name="T_CTMTQG 2008_KH XDCB_2008 lan 1_KH TPCP vung TNB (03-1-2012)" xfId="4411"/>
    <cellStyle name="T_CTMTQG 2008_KH XDCB_2008 lan 1_KH TPCP vung TNB (03-1-2012) 2" xfId="4412"/>
    <cellStyle name="T_CTMTQG 2008_KH XDCB_2008 lan 2 sua ngay 10-11" xfId="4413"/>
    <cellStyle name="T_CTMTQG 2008_KH XDCB_2008 lan 2 sua ngay 10-11 2" xfId="4414"/>
    <cellStyle name="T_CTMTQG 2008_KH XDCB_2008 lan 2 sua ngay 10-11_!1 1 bao cao giao KH ve HTCMT vung TNB   12-12-2011" xfId="4415"/>
    <cellStyle name="T_CTMTQG 2008_KH XDCB_2008 lan 2 sua ngay 10-11_!1 1 bao cao giao KH ve HTCMT vung TNB   12-12-2011 2" xfId="4416"/>
    <cellStyle name="T_CTMTQG 2008_KH XDCB_2008 lan 2 sua ngay 10-11_KH TPCP vung TNB (03-1-2012)" xfId="4417"/>
    <cellStyle name="T_CTMTQG 2008_KH XDCB_2008 lan 2 sua ngay 10-11_KH TPCP vung TNB (03-1-2012) 2" xfId="4418"/>
    <cellStyle name="T_danh muc chuan bi dau tu 2011 ngay 07-6-2011" xfId="4419"/>
    <cellStyle name="T_danh muc chuan bi dau tu 2011 ngay 07-6-2011 2" xfId="4420"/>
    <cellStyle name="T_danh muc chuan bi dau tu 2011 ngay 07-6-2011_!1 1 bao cao giao KH ve HTCMT vung TNB   12-12-2011" xfId="4421"/>
    <cellStyle name="T_danh muc chuan bi dau tu 2011 ngay 07-6-2011_!1 1 bao cao giao KH ve HTCMT vung TNB   12-12-2011 2" xfId="4422"/>
    <cellStyle name="T_danh muc chuan bi dau tu 2011 ngay 07-6-2011_KH TPCP vung TNB (03-1-2012)" xfId="4423"/>
    <cellStyle name="T_danh muc chuan bi dau tu 2011 ngay 07-6-2011_KH TPCP vung TNB (03-1-2012) 2" xfId="4424"/>
    <cellStyle name="T_Danh muc pbo nguon von XSKT, XDCB nam 2009 chuyen qua nam 2010" xfId="4425"/>
    <cellStyle name="T_Danh muc pbo nguon von XSKT, XDCB nam 2009 chuyen qua nam 2010 2" xfId="4426"/>
    <cellStyle name="T_Danh muc pbo nguon von XSKT, XDCB nam 2009 chuyen qua nam 2010_!1 1 bao cao giao KH ve HTCMT vung TNB   12-12-2011" xfId="4427"/>
    <cellStyle name="T_Danh muc pbo nguon von XSKT, XDCB nam 2009 chuyen qua nam 2010_!1 1 bao cao giao KH ve HTCMT vung TNB   12-12-2011 2" xfId="4428"/>
    <cellStyle name="T_Danh muc pbo nguon von XSKT, XDCB nam 2009 chuyen qua nam 2010_KH TPCP vung TNB (03-1-2012)" xfId="4429"/>
    <cellStyle name="T_Danh muc pbo nguon von XSKT, XDCB nam 2009 chuyen qua nam 2010_KH TPCP vung TNB (03-1-2012) 2" xfId="4430"/>
    <cellStyle name="T_dieu chinh KH 2011 ngay 26-5-2011111" xfId="4431"/>
    <cellStyle name="T_dieu chinh KH 2011 ngay 26-5-2011111 2" xfId="4432"/>
    <cellStyle name="T_dieu chinh KH 2011 ngay 26-5-2011111_!1 1 bao cao giao KH ve HTCMT vung TNB   12-12-2011" xfId="4433"/>
    <cellStyle name="T_dieu chinh KH 2011 ngay 26-5-2011111_!1 1 bao cao giao KH ve HTCMT vung TNB   12-12-2011 2" xfId="4434"/>
    <cellStyle name="T_dieu chinh KH 2011 ngay 26-5-2011111_KH TPCP vung TNB (03-1-2012)" xfId="4435"/>
    <cellStyle name="T_dieu chinh KH 2011 ngay 26-5-2011111_KH TPCP vung TNB (03-1-2012) 2" xfId="4436"/>
    <cellStyle name="T_DK 2014-2015 final" xfId="4437"/>
    <cellStyle name="T_DK 2014-2015 final_05-12  KH trung han 2016-2020 - Liem Thinh edited" xfId="4438"/>
    <cellStyle name="T_DK 2014-2015 final_Copy of 05-12  KH trung han 2016-2020 - Liem Thinh edited (1)" xfId="4439"/>
    <cellStyle name="T_DK 2014-2015 new" xfId="4440"/>
    <cellStyle name="T_DK 2014-2015 new_05-12  KH trung han 2016-2020 - Liem Thinh edited" xfId="4441"/>
    <cellStyle name="T_DK 2014-2015 new_Copy of 05-12  KH trung han 2016-2020 - Liem Thinh edited (1)" xfId="4442"/>
    <cellStyle name="T_DK KH CBDT 2014 11-11-2013" xfId="4443"/>
    <cellStyle name="T_DK KH CBDT 2014 11-11-2013(1)" xfId="4444"/>
    <cellStyle name="T_DK KH CBDT 2014 11-11-2013(1)_05-12  KH trung han 2016-2020 - Liem Thinh edited" xfId="4445"/>
    <cellStyle name="T_DK KH CBDT 2014 11-11-2013(1)_Copy of 05-12  KH trung han 2016-2020 - Liem Thinh edited (1)" xfId="4446"/>
    <cellStyle name="T_DK KH CBDT 2014 11-11-2013_05-12  KH trung han 2016-2020 - Liem Thinh edited" xfId="4447"/>
    <cellStyle name="T_DK KH CBDT 2014 11-11-2013_Copy of 05-12  KH trung han 2016-2020 - Liem Thinh edited (1)" xfId="4448"/>
    <cellStyle name="T_DS KCH PHAN BO VON NSDP NAM 2010" xfId="4449"/>
    <cellStyle name="T_DS KCH PHAN BO VON NSDP NAM 2010 2" xfId="4450"/>
    <cellStyle name="T_DS KCH PHAN BO VON NSDP NAM 2010_!1 1 bao cao giao KH ve HTCMT vung TNB   12-12-2011" xfId="4451"/>
    <cellStyle name="T_DS KCH PHAN BO VON NSDP NAM 2010_!1 1 bao cao giao KH ve HTCMT vung TNB   12-12-2011 2" xfId="4452"/>
    <cellStyle name="T_DS KCH PHAN BO VON NSDP NAM 2010_KH TPCP vung TNB (03-1-2012)" xfId="4453"/>
    <cellStyle name="T_DS KCH PHAN BO VON NSDP NAM 2010_KH TPCP vung TNB (03-1-2012) 2" xfId="4454"/>
    <cellStyle name="T_Du an khoi cong moi nam 2010" xfId="4455"/>
    <cellStyle name="T_Du an khoi cong moi nam 2010 2" xfId="4456"/>
    <cellStyle name="T_Du an khoi cong moi nam 2010_!1 1 bao cao giao KH ve HTCMT vung TNB   12-12-2011" xfId="4457"/>
    <cellStyle name="T_Du an khoi cong moi nam 2010_!1 1 bao cao giao KH ve HTCMT vung TNB   12-12-2011 2" xfId="4458"/>
    <cellStyle name="T_Du an khoi cong moi nam 2010_KH TPCP vung TNB (03-1-2012)" xfId="4459"/>
    <cellStyle name="T_Du an khoi cong moi nam 2010_KH TPCP vung TNB (03-1-2012) 2" xfId="4460"/>
    <cellStyle name="T_DU AN TKQH VA CHUAN BI DAU TU NAM 2007 sua ngay 9-11" xfId="4461"/>
    <cellStyle name="T_DU AN TKQH VA CHUAN BI DAU TU NAM 2007 sua ngay 9-11 2" xfId="4462"/>
    <cellStyle name="T_DU AN TKQH VA CHUAN BI DAU TU NAM 2007 sua ngay 9-11_!1 1 bao cao giao KH ve HTCMT vung TNB   12-12-2011" xfId="4463"/>
    <cellStyle name="T_DU AN TKQH VA CHUAN BI DAU TU NAM 2007 sua ngay 9-11_!1 1 bao cao giao KH ve HTCMT vung TNB   12-12-2011 2" xfId="4464"/>
    <cellStyle name="T_DU AN TKQH VA CHUAN BI DAU TU NAM 2007 sua ngay 9-11_Bieu mau danh muc du an thuoc CTMTQG nam 2008" xfId="4465"/>
    <cellStyle name="T_DU AN TKQH VA CHUAN BI DAU TU NAM 2007 sua ngay 9-11_Bieu mau danh muc du an thuoc CTMTQG nam 2008 2" xfId="4466"/>
    <cellStyle name="T_DU AN TKQH VA CHUAN BI DAU TU NAM 2007 sua ngay 9-11_Bieu mau danh muc du an thuoc CTMTQG nam 2008_!1 1 bao cao giao KH ve HTCMT vung TNB   12-12-2011" xfId="4467"/>
    <cellStyle name="T_DU AN TKQH VA CHUAN BI DAU TU NAM 2007 sua ngay 9-11_Bieu mau danh muc du an thuoc CTMTQG nam 2008_!1 1 bao cao giao KH ve HTCMT vung TNB   12-12-2011 2" xfId="4468"/>
    <cellStyle name="T_DU AN TKQH VA CHUAN BI DAU TU NAM 2007 sua ngay 9-11_Bieu mau danh muc du an thuoc CTMTQG nam 2008_KH TPCP vung TNB (03-1-2012)" xfId="4469"/>
    <cellStyle name="T_DU AN TKQH VA CHUAN BI DAU TU NAM 2007 sua ngay 9-11_Bieu mau danh muc du an thuoc CTMTQG nam 2008_KH TPCP vung TNB (03-1-2012) 2" xfId="4470"/>
    <cellStyle name="T_DU AN TKQH VA CHUAN BI DAU TU NAM 2007 sua ngay 9-11_Du an khoi cong moi nam 2010" xfId="4471"/>
    <cellStyle name="T_DU AN TKQH VA CHUAN BI DAU TU NAM 2007 sua ngay 9-11_Du an khoi cong moi nam 2010 2" xfId="4472"/>
    <cellStyle name="T_DU AN TKQH VA CHUAN BI DAU TU NAM 2007 sua ngay 9-11_Du an khoi cong moi nam 2010_!1 1 bao cao giao KH ve HTCMT vung TNB   12-12-2011" xfId="4473"/>
    <cellStyle name="T_DU AN TKQH VA CHUAN BI DAU TU NAM 2007 sua ngay 9-11_Du an khoi cong moi nam 2010_!1 1 bao cao giao KH ve HTCMT vung TNB   12-12-2011 2" xfId="4474"/>
    <cellStyle name="T_DU AN TKQH VA CHUAN BI DAU TU NAM 2007 sua ngay 9-11_Du an khoi cong moi nam 2010_KH TPCP vung TNB (03-1-2012)" xfId="4475"/>
    <cellStyle name="T_DU AN TKQH VA CHUAN BI DAU TU NAM 2007 sua ngay 9-11_Du an khoi cong moi nam 2010_KH TPCP vung TNB (03-1-2012) 2" xfId="4476"/>
    <cellStyle name="T_DU AN TKQH VA CHUAN BI DAU TU NAM 2007 sua ngay 9-11_Ket qua phan bo von nam 2008" xfId="4477"/>
    <cellStyle name="T_DU AN TKQH VA CHUAN BI DAU TU NAM 2007 sua ngay 9-11_Ket qua phan bo von nam 2008 2" xfId="4478"/>
    <cellStyle name="T_DU AN TKQH VA CHUAN BI DAU TU NAM 2007 sua ngay 9-11_Ket qua phan bo von nam 2008_!1 1 bao cao giao KH ve HTCMT vung TNB   12-12-2011" xfId="4479"/>
    <cellStyle name="T_DU AN TKQH VA CHUAN BI DAU TU NAM 2007 sua ngay 9-11_Ket qua phan bo von nam 2008_!1 1 bao cao giao KH ve HTCMT vung TNB   12-12-2011 2" xfId="4480"/>
    <cellStyle name="T_DU AN TKQH VA CHUAN BI DAU TU NAM 2007 sua ngay 9-11_Ket qua phan bo von nam 2008_!1 1 bao cao giao KH ve HTCMT vung TNB   12-12-2011 2 2" xfId="4481"/>
    <cellStyle name="T_DU AN TKQH VA CHUAN BI DAU TU NAM 2007 sua ngay 9-11_Ket qua phan bo von nam 2008_!1 1 bao cao giao KH ve HTCMT vung TNB   12-12-2011 3" xfId="4482"/>
    <cellStyle name="T_DU AN TKQH VA CHUAN BI DAU TU NAM 2007 sua ngay 9-11_Ket qua phan bo von nam 2008_KH TPCP vung TNB (03-1-2012)" xfId="4483"/>
    <cellStyle name="T_DU AN TKQH VA CHUAN BI DAU TU NAM 2007 sua ngay 9-11_Ket qua phan bo von nam 2008_KH TPCP vung TNB (03-1-2012) 2" xfId="4484"/>
    <cellStyle name="T_DU AN TKQH VA CHUAN BI DAU TU NAM 2007 sua ngay 9-11_Ket qua phan bo von nam 2008_KH TPCP vung TNB (03-1-2012) 2 2" xfId="4485"/>
    <cellStyle name="T_DU AN TKQH VA CHUAN BI DAU TU NAM 2007 sua ngay 9-11_Ket qua phan bo von nam 2008_KH TPCP vung TNB (03-1-2012) 3" xfId="4486"/>
    <cellStyle name="T_DU AN TKQH VA CHUAN BI DAU TU NAM 2007 sua ngay 9-11_KH TPCP vung TNB (03-1-2012)" xfId="4487"/>
    <cellStyle name="T_DU AN TKQH VA CHUAN BI DAU TU NAM 2007 sua ngay 9-11_KH TPCP vung TNB (03-1-2012) 2" xfId="4488"/>
    <cellStyle name="T_DU AN TKQH VA CHUAN BI DAU TU NAM 2007 sua ngay 9-11_KH TPCP vung TNB (03-1-2012) 2 2" xfId="4489"/>
    <cellStyle name="T_DU AN TKQH VA CHUAN BI DAU TU NAM 2007 sua ngay 9-11_KH TPCP vung TNB (03-1-2012) 3" xfId="4490"/>
    <cellStyle name="T_DU AN TKQH VA CHUAN BI DAU TU NAM 2007 sua ngay 9-11_KH XDCB_2008 lan 2 sua ngay 10-11" xfId="4491"/>
    <cellStyle name="T_DU AN TKQH VA CHUAN BI DAU TU NAM 2007 sua ngay 9-11_KH XDCB_2008 lan 2 sua ngay 10-11 2" xfId="4492"/>
    <cellStyle name="T_DU AN TKQH VA CHUAN BI DAU TU NAM 2007 sua ngay 9-11_KH XDCB_2008 lan 2 sua ngay 10-11 2 2" xfId="4493"/>
    <cellStyle name="T_DU AN TKQH VA CHUAN BI DAU TU NAM 2007 sua ngay 9-11_KH XDCB_2008 lan 2 sua ngay 10-11 3" xfId="4494"/>
    <cellStyle name="T_DU AN TKQH VA CHUAN BI DAU TU NAM 2007 sua ngay 9-11_KH XDCB_2008 lan 2 sua ngay 10-11_!1 1 bao cao giao KH ve HTCMT vung TNB   12-12-2011" xfId="4495"/>
    <cellStyle name="T_DU AN TKQH VA CHUAN BI DAU TU NAM 2007 sua ngay 9-11_KH XDCB_2008 lan 2 sua ngay 10-11_!1 1 bao cao giao KH ve HTCMT vung TNB   12-12-2011 2" xfId="4496"/>
    <cellStyle name="T_DU AN TKQH VA CHUAN BI DAU TU NAM 2007 sua ngay 9-11_KH XDCB_2008 lan 2 sua ngay 10-11_!1 1 bao cao giao KH ve HTCMT vung TNB   12-12-2011 2 2" xfId="4497"/>
    <cellStyle name="T_DU AN TKQH VA CHUAN BI DAU TU NAM 2007 sua ngay 9-11_KH XDCB_2008 lan 2 sua ngay 10-11_!1 1 bao cao giao KH ve HTCMT vung TNB   12-12-2011 3" xfId="4498"/>
    <cellStyle name="T_DU AN TKQH VA CHUAN BI DAU TU NAM 2007 sua ngay 9-11_KH XDCB_2008 lan 2 sua ngay 10-11_KH TPCP vung TNB (03-1-2012)" xfId="4499"/>
    <cellStyle name="T_DU AN TKQH VA CHUAN BI DAU TU NAM 2007 sua ngay 9-11_KH XDCB_2008 lan 2 sua ngay 10-11_KH TPCP vung TNB (03-1-2012) 2" xfId="4500"/>
    <cellStyle name="T_DU AN TKQH VA CHUAN BI DAU TU NAM 2007 sua ngay 9-11_KH XDCB_2008 lan 2 sua ngay 10-11_KH TPCP vung TNB (03-1-2012) 2 2" xfId="4501"/>
    <cellStyle name="T_DU AN TKQH VA CHUAN BI DAU TU NAM 2007 sua ngay 9-11_KH XDCB_2008 lan 2 sua ngay 10-11_KH TPCP vung TNB (03-1-2012) 3" xfId="4502"/>
    <cellStyle name="T_du toan dieu chinh  20-8-2006" xfId="4503"/>
    <cellStyle name="T_du toan dieu chinh  20-8-2006 2" xfId="4504"/>
    <cellStyle name="T_du toan dieu chinh  20-8-2006 2 2" xfId="4505"/>
    <cellStyle name="T_du toan dieu chinh  20-8-2006 3" xfId="4506"/>
    <cellStyle name="T_du toan dieu chinh  20-8-2006_!1 1 bao cao giao KH ve HTCMT vung TNB   12-12-2011" xfId="4507"/>
    <cellStyle name="T_du toan dieu chinh  20-8-2006_!1 1 bao cao giao KH ve HTCMT vung TNB   12-12-2011 2" xfId="4508"/>
    <cellStyle name="T_du toan dieu chinh  20-8-2006_!1 1 bao cao giao KH ve HTCMT vung TNB   12-12-2011 2 2" xfId="4509"/>
    <cellStyle name="T_du toan dieu chinh  20-8-2006_!1 1 bao cao giao KH ve HTCMT vung TNB   12-12-2011 3" xfId="4510"/>
    <cellStyle name="T_du toan dieu chinh  20-8-2006_Bieu4HTMT" xfId="4511"/>
    <cellStyle name="T_du toan dieu chinh  20-8-2006_Bieu4HTMT 2" xfId="4512"/>
    <cellStyle name="T_du toan dieu chinh  20-8-2006_Bieu4HTMT 2 2" xfId="4513"/>
    <cellStyle name="T_du toan dieu chinh  20-8-2006_Bieu4HTMT 3" xfId="4514"/>
    <cellStyle name="T_du toan dieu chinh  20-8-2006_Bieu4HTMT_!1 1 bao cao giao KH ve HTCMT vung TNB   12-12-2011" xfId="4515"/>
    <cellStyle name="T_du toan dieu chinh  20-8-2006_Bieu4HTMT_!1 1 bao cao giao KH ve HTCMT vung TNB   12-12-2011 2" xfId="4516"/>
    <cellStyle name="T_du toan dieu chinh  20-8-2006_Bieu4HTMT_!1 1 bao cao giao KH ve HTCMT vung TNB   12-12-2011 2 2" xfId="4517"/>
    <cellStyle name="T_du toan dieu chinh  20-8-2006_Bieu4HTMT_!1 1 bao cao giao KH ve HTCMT vung TNB   12-12-2011 3" xfId="4518"/>
    <cellStyle name="T_du toan dieu chinh  20-8-2006_Bieu4HTMT_KH TPCP vung TNB (03-1-2012)" xfId="4519"/>
    <cellStyle name="T_du toan dieu chinh  20-8-2006_Bieu4HTMT_KH TPCP vung TNB (03-1-2012) 2" xfId="4520"/>
    <cellStyle name="T_du toan dieu chinh  20-8-2006_Bieu4HTMT_KH TPCP vung TNB (03-1-2012) 2 2" xfId="4521"/>
    <cellStyle name="T_du toan dieu chinh  20-8-2006_Bieu4HTMT_KH TPCP vung TNB (03-1-2012) 3" xfId="4522"/>
    <cellStyle name="T_du toan dieu chinh  20-8-2006_KH TPCP vung TNB (03-1-2012)" xfId="4523"/>
    <cellStyle name="T_du toan dieu chinh  20-8-2006_KH TPCP vung TNB (03-1-2012) 2" xfId="4524"/>
    <cellStyle name="T_du toan dieu chinh  20-8-2006_KH TPCP vung TNB (03-1-2012) 2 2" xfId="4525"/>
    <cellStyle name="T_du toan dieu chinh  20-8-2006_KH TPCP vung TNB (03-1-2012) 3" xfId="4526"/>
    <cellStyle name="T_giao KH 2011 ngay 10-12-2010" xfId="4527"/>
    <cellStyle name="T_giao KH 2011 ngay 10-12-2010 2" xfId="4528"/>
    <cellStyle name="T_giao KH 2011 ngay 10-12-2010 2 2" xfId="4529"/>
    <cellStyle name="T_giao KH 2011 ngay 10-12-2010 3" xfId="4530"/>
    <cellStyle name="T_giao KH 2011 ngay 10-12-2010_!1 1 bao cao giao KH ve HTCMT vung TNB   12-12-2011" xfId="4531"/>
    <cellStyle name="T_giao KH 2011 ngay 10-12-2010_!1 1 bao cao giao KH ve HTCMT vung TNB   12-12-2011 2" xfId="4532"/>
    <cellStyle name="T_giao KH 2011 ngay 10-12-2010_!1 1 bao cao giao KH ve HTCMT vung TNB   12-12-2011 2 2" xfId="4533"/>
    <cellStyle name="T_giao KH 2011 ngay 10-12-2010_!1 1 bao cao giao KH ve HTCMT vung TNB   12-12-2011 3" xfId="4534"/>
    <cellStyle name="T_giao KH 2011 ngay 10-12-2010_KH TPCP vung TNB (03-1-2012)" xfId="4535"/>
    <cellStyle name="T_giao KH 2011 ngay 10-12-2010_KH TPCP vung TNB (03-1-2012) 2" xfId="4536"/>
    <cellStyle name="T_giao KH 2011 ngay 10-12-2010_KH TPCP vung TNB (03-1-2012) 2 2" xfId="4537"/>
    <cellStyle name="T_giao KH 2011 ngay 10-12-2010_KH TPCP vung TNB (03-1-2012) 3" xfId="4538"/>
    <cellStyle name="T_Ht-PTq1-03" xfId="4539"/>
    <cellStyle name="T_Ht-PTq1-03 2" xfId="4540"/>
    <cellStyle name="T_Ht-PTq1-03 2 2" xfId="4541"/>
    <cellStyle name="T_Ht-PTq1-03 3" xfId="4542"/>
    <cellStyle name="T_Ht-PTq1-03_!1 1 bao cao giao KH ve HTCMT vung TNB   12-12-2011" xfId="4543"/>
    <cellStyle name="T_Ht-PTq1-03_!1 1 bao cao giao KH ve HTCMT vung TNB   12-12-2011 2" xfId="4544"/>
    <cellStyle name="T_Ht-PTq1-03_!1 1 bao cao giao KH ve HTCMT vung TNB   12-12-2011 2 2" xfId="4545"/>
    <cellStyle name="T_Ht-PTq1-03_!1 1 bao cao giao KH ve HTCMT vung TNB   12-12-2011 3" xfId="4546"/>
    <cellStyle name="T_Ht-PTq1-03_kien giang 2" xfId="4547"/>
    <cellStyle name="T_Ht-PTq1-03_kien giang 2 2" xfId="4548"/>
    <cellStyle name="T_Ht-PTq1-03_kien giang 2 2 2" xfId="4549"/>
    <cellStyle name="T_Ht-PTq1-03_kien giang 2 3" xfId="4550"/>
    <cellStyle name="T_Ke hoach KTXH  nam 2009_PKT thang 11 nam 2008" xfId="4551"/>
    <cellStyle name="T_Ke hoach KTXH  nam 2009_PKT thang 11 nam 2008 2" xfId="4552"/>
    <cellStyle name="T_Ke hoach KTXH  nam 2009_PKT thang 11 nam 2008 2 2" xfId="4553"/>
    <cellStyle name="T_Ke hoach KTXH  nam 2009_PKT thang 11 nam 2008 3" xfId="4554"/>
    <cellStyle name="T_Ke hoach KTXH  nam 2009_PKT thang 11 nam 2008_!1 1 bao cao giao KH ve HTCMT vung TNB   12-12-2011" xfId="4555"/>
    <cellStyle name="T_Ke hoach KTXH  nam 2009_PKT thang 11 nam 2008_!1 1 bao cao giao KH ve HTCMT vung TNB   12-12-2011 2" xfId="4556"/>
    <cellStyle name="T_Ke hoach KTXH  nam 2009_PKT thang 11 nam 2008_!1 1 bao cao giao KH ve HTCMT vung TNB   12-12-2011 2 2" xfId="4557"/>
    <cellStyle name="T_Ke hoach KTXH  nam 2009_PKT thang 11 nam 2008_!1 1 bao cao giao KH ve HTCMT vung TNB   12-12-2011 3" xfId="4558"/>
    <cellStyle name="T_Ke hoach KTXH  nam 2009_PKT thang 11 nam 2008_KH TPCP vung TNB (03-1-2012)" xfId="4559"/>
    <cellStyle name="T_Ke hoach KTXH  nam 2009_PKT thang 11 nam 2008_KH TPCP vung TNB (03-1-2012) 2" xfId="4560"/>
    <cellStyle name="T_Ke hoach KTXH  nam 2009_PKT thang 11 nam 2008_KH TPCP vung TNB (03-1-2012) 2 2" xfId="4561"/>
    <cellStyle name="T_Ke hoach KTXH  nam 2009_PKT thang 11 nam 2008_KH TPCP vung TNB (03-1-2012) 3" xfId="4562"/>
    <cellStyle name="T_Ket qua dau thau" xfId="4563"/>
    <cellStyle name="T_Ket qua dau thau 2" xfId="4564"/>
    <cellStyle name="T_Ket qua dau thau 2 2" xfId="4565"/>
    <cellStyle name="T_Ket qua dau thau 3" xfId="4566"/>
    <cellStyle name="T_Ket qua dau thau_!1 1 bao cao giao KH ve HTCMT vung TNB   12-12-2011" xfId="4567"/>
    <cellStyle name="T_Ket qua dau thau_!1 1 bao cao giao KH ve HTCMT vung TNB   12-12-2011 2" xfId="4568"/>
    <cellStyle name="T_Ket qua dau thau_!1 1 bao cao giao KH ve HTCMT vung TNB   12-12-2011 2 2" xfId="4569"/>
    <cellStyle name="T_Ket qua dau thau_!1 1 bao cao giao KH ve HTCMT vung TNB   12-12-2011 3" xfId="4570"/>
    <cellStyle name="T_Ket qua dau thau_KH TPCP vung TNB (03-1-2012)" xfId="4571"/>
    <cellStyle name="T_Ket qua dau thau_KH TPCP vung TNB (03-1-2012) 2" xfId="4572"/>
    <cellStyle name="T_Ket qua dau thau_KH TPCP vung TNB (03-1-2012) 2 2" xfId="4573"/>
    <cellStyle name="T_Ket qua dau thau_KH TPCP vung TNB (03-1-2012) 3" xfId="4574"/>
    <cellStyle name="T_Ket qua phan bo von nam 2008" xfId="4575"/>
    <cellStyle name="T_Ket qua phan bo von nam 2008 2" xfId="4576"/>
    <cellStyle name="T_Ket qua phan bo von nam 2008 2 2" xfId="4577"/>
    <cellStyle name="T_Ket qua phan bo von nam 2008 3" xfId="4578"/>
    <cellStyle name="T_Ket qua phan bo von nam 2008_!1 1 bao cao giao KH ve HTCMT vung TNB   12-12-2011" xfId="4579"/>
    <cellStyle name="T_Ket qua phan bo von nam 2008_!1 1 bao cao giao KH ve HTCMT vung TNB   12-12-2011 2" xfId="4580"/>
    <cellStyle name="T_Ket qua phan bo von nam 2008_!1 1 bao cao giao KH ve HTCMT vung TNB   12-12-2011 2 2" xfId="4581"/>
    <cellStyle name="T_Ket qua phan bo von nam 2008_!1 1 bao cao giao KH ve HTCMT vung TNB   12-12-2011 3" xfId="4582"/>
    <cellStyle name="T_Ket qua phan bo von nam 2008_KH TPCP vung TNB (03-1-2012)" xfId="4583"/>
    <cellStyle name="T_Ket qua phan bo von nam 2008_KH TPCP vung TNB (03-1-2012) 2" xfId="4584"/>
    <cellStyle name="T_Ket qua phan bo von nam 2008_KH TPCP vung TNB (03-1-2012) 2 2" xfId="4585"/>
    <cellStyle name="T_Ket qua phan bo von nam 2008_KH TPCP vung TNB (03-1-2012) 3" xfId="4586"/>
    <cellStyle name="T_KH 2011-2015" xfId="4587"/>
    <cellStyle name="T_KH 2011-2015 2" xfId="4588"/>
    <cellStyle name="T_KH TPCP vung TNB (03-1-2012)" xfId="4589"/>
    <cellStyle name="T_KH TPCP vung TNB (03-1-2012) 2" xfId="4590"/>
    <cellStyle name="T_KH TPCP vung TNB (03-1-2012) 2 2" xfId="4591"/>
    <cellStyle name="T_KH TPCP vung TNB (03-1-2012) 3" xfId="4592"/>
    <cellStyle name="T_KH XDCB_2008 lan 2 sua ngay 10-11" xfId="4593"/>
    <cellStyle name="T_KH XDCB_2008 lan 2 sua ngay 10-11 2" xfId="4594"/>
    <cellStyle name="T_KH XDCB_2008 lan 2 sua ngay 10-11 2 2" xfId="4595"/>
    <cellStyle name="T_KH XDCB_2008 lan 2 sua ngay 10-11 3" xfId="4596"/>
    <cellStyle name="T_KH XDCB_2008 lan 2 sua ngay 10-11_!1 1 bao cao giao KH ve HTCMT vung TNB   12-12-2011" xfId="4597"/>
    <cellStyle name="T_KH XDCB_2008 lan 2 sua ngay 10-11_!1 1 bao cao giao KH ve HTCMT vung TNB   12-12-2011 2" xfId="4598"/>
    <cellStyle name="T_KH XDCB_2008 lan 2 sua ngay 10-11_!1 1 bao cao giao KH ve HTCMT vung TNB   12-12-2011 2 2" xfId="4599"/>
    <cellStyle name="T_KH XDCB_2008 lan 2 sua ngay 10-11_!1 1 bao cao giao KH ve HTCMT vung TNB   12-12-2011 3" xfId="4600"/>
    <cellStyle name="T_KH XDCB_2008 lan 2 sua ngay 10-11_KH TPCP vung TNB (03-1-2012)" xfId="4601"/>
    <cellStyle name="T_KH XDCB_2008 lan 2 sua ngay 10-11_KH TPCP vung TNB (03-1-2012) 2" xfId="4602"/>
    <cellStyle name="T_KH XDCB_2008 lan 2 sua ngay 10-11_KH TPCP vung TNB (03-1-2012) 2 2" xfId="4603"/>
    <cellStyle name="T_KH XDCB_2008 lan 2 sua ngay 10-11_KH TPCP vung TNB (03-1-2012) 3" xfId="4604"/>
    <cellStyle name="T_kien giang 2" xfId="4605"/>
    <cellStyle name="T_kien giang 2 2" xfId="4606"/>
    <cellStyle name="T_kien giang 2 2 2" xfId="4607"/>
    <cellStyle name="T_kien giang 2 3" xfId="4608"/>
    <cellStyle name="T_Me_Tri_6_07" xfId="4609"/>
    <cellStyle name="T_Me_Tri_6_07 2" xfId="4610"/>
    <cellStyle name="T_Me_Tri_6_07 2 2" xfId="4611"/>
    <cellStyle name="T_Me_Tri_6_07 3" xfId="4612"/>
    <cellStyle name="T_Me_Tri_6_07_!1 1 bao cao giao KH ve HTCMT vung TNB   12-12-2011" xfId="4613"/>
    <cellStyle name="T_Me_Tri_6_07_!1 1 bao cao giao KH ve HTCMT vung TNB   12-12-2011 2" xfId="4614"/>
    <cellStyle name="T_Me_Tri_6_07_!1 1 bao cao giao KH ve HTCMT vung TNB   12-12-2011 2 2" xfId="4615"/>
    <cellStyle name="T_Me_Tri_6_07_!1 1 bao cao giao KH ve HTCMT vung TNB   12-12-2011 3" xfId="4616"/>
    <cellStyle name="T_Me_Tri_6_07_Bieu4HTMT" xfId="4617"/>
    <cellStyle name="T_Me_Tri_6_07_Bieu4HTMT 2" xfId="4618"/>
    <cellStyle name="T_Me_Tri_6_07_Bieu4HTMT 2 2" xfId="4619"/>
    <cellStyle name="T_Me_Tri_6_07_Bieu4HTMT 3" xfId="4620"/>
    <cellStyle name="T_Me_Tri_6_07_Bieu4HTMT_!1 1 bao cao giao KH ve HTCMT vung TNB   12-12-2011" xfId="4621"/>
    <cellStyle name="T_Me_Tri_6_07_Bieu4HTMT_!1 1 bao cao giao KH ve HTCMT vung TNB   12-12-2011 2" xfId="4622"/>
    <cellStyle name="T_Me_Tri_6_07_Bieu4HTMT_!1 1 bao cao giao KH ve HTCMT vung TNB   12-12-2011 2 2" xfId="4623"/>
    <cellStyle name="T_Me_Tri_6_07_Bieu4HTMT_!1 1 bao cao giao KH ve HTCMT vung TNB   12-12-2011 3" xfId="4624"/>
    <cellStyle name="T_Me_Tri_6_07_Bieu4HTMT_KH TPCP vung TNB (03-1-2012)" xfId="4625"/>
    <cellStyle name="T_Me_Tri_6_07_Bieu4HTMT_KH TPCP vung TNB (03-1-2012) 2" xfId="4626"/>
    <cellStyle name="T_Me_Tri_6_07_Bieu4HTMT_KH TPCP vung TNB (03-1-2012) 2 2" xfId="4627"/>
    <cellStyle name="T_Me_Tri_6_07_Bieu4HTMT_KH TPCP vung TNB (03-1-2012) 3" xfId="4628"/>
    <cellStyle name="T_Me_Tri_6_07_KH TPCP vung TNB (03-1-2012)" xfId="4629"/>
    <cellStyle name="T_Me_Tri_6_07_KH TPCP vung TNB (03-1-2012) 2" xfId="4630"/>
    <cellStyle name="T_Me_Tri_6_07_KH TPCP vung TNB (03-1-2012) 2 2" xfId="4631"/>
    <cellStyle name="T_Me_Tri_6_07_KH TPCP vung TNB (03-1-2012) 3" xfId="4632"/>
    <cellStyle name="T_N2 thay dat (N1-1)" xfId="4633"/>
    <cellStyle name="T_N2 thay dat (N1-1) 2" xfId="4634"/>
    <cellStyle name="T_N2 thay dat (N1-1) 2 2" xfId="4635"/>
    <cellStyle name="T_N2 thay dat (N1-1) 3" xfId="4636"/>
    <cellStyle name="T_N2 thay dat (N1-1)_!1 1 bao cao giao KH ve HTCMT vung TNB   12-12-2011" xfId="4637"/>
    <cellStyle name="T_N2 thay dat (N1-1)_!1 1 bao cao giao KH ve HTCMT vung TNB   12-12-2011 2" xfId="4638"/>
    <cellStyle name="T_N2 thay dat (N1-1)_!1 1 bao cao giao KH ve HTCMT vung TNB   12-12-2011 2 2" xfId="4639"/>
    <cellStyle name="T_N2 thay dat (N1-1)_!1 1 bao cao giao KH ve HTCMT vung TNB   12-12-2011 3" xfId="4640"/>
    <cellStyle name="T_N2 thay dat (N1-1)_Bieu4HTMT" xfId="4641"/>
    <cellStyle name="T_N2 thay dat (N1-1)_Bieu4HTMT 2" xfId="4642"/>
    <cellStyle name="T_N2 thay dat (N1-1)_Bieu4HTMT 2 2" xfId="4643"/>
    <cellStyle name="T_N2 thay dat (N1-1)_Bieu4HTMT 3" xfId="4644"/>
    <cellStyle name="T_N2 thay dat (N1-1)_Bieu4HTMT_!1 1 bao cao giao KH ve HTCMT vung TNB   12-12-2011" xfId="4645"/>
    <cellStyle name="T_N2 thay dat (N1-1)_Bieu4HTMT_!1 1 bao cao giao KH ve HTCMT vung TNB   12-12-2011 2" xfId="4646"/>
    <cellStyle name="T_N2 thay dat (N1-1)_Bieu4HTMT_!1 1 bao cao giao KH ve HTCMT vung TNB   12-12-2011 2 2" xfId="4647"/>
    <cellStyle name="T_N2 thay dat (N1-1)_Bieu4HTMT_!1 1 bao cao giao KH ve HTCMT vung TNB   12-12-2011 3" xfId="4648"/>
    <cellStyle name="T_N2 thay dat (N1-1)_Bieu4HTMT_KH TPCP vung TNB (03-1-2012)" xfId="4649"/>
    <cellStyle name="T_N2 thay dat (N1-1)_Bieu4HTMT_KH TPCP vung TNB (03-1-2012) 2" xfId="4650"/>
    <cellStyle name="T_N2 thay dat (N1-1)_Bieu4HTMT_KH TPCP vung TNB (03-1-2012) 2 2" xfId="4651"/>
    <cellStyle name="T_N2 thay dat (N1-1)_Bieu4HTMT_KH TPCP vung TNB (03-1-2012) 3" xfId="4652"/>
    <cellStyle name="T_N2 thay dat (N1-1)_KH TPCP vung TNB (03-1-2012)" xfId="4653"/>
    <cellStyle name="T_N2 thay dat (N1-1)_KH TPCP vung TNB (03-1-2012) 2" xfId="4654"/>
    <cellStyle name="T_N2 thay dat (N1-1)_KH TPCP vung TNB (03-1-2012) 2 2" xfId="4655"/>
    <cellStyle name="T_N2 thay dat (N1-1)_KH TPCP vung TNB (03-1-2012) 3" xfId="4656"/>
    <cellStyle name="T_Phuong an can doi nam 2008" xfId="4657"/>
    <cellStyle name="T_Phuong an can doi nam 2008 2" xfId="4658"/>
    <cellStyle name="T_Phuong an can doi nam 2008 2 2" xfId="4659"/>
    <cellStyle name="T_Phuong an can doi nam 2008 3" xfId="4660"/>
    <cellStyle name="T_Phuong an can doi nam 2008_!1 1 bao cao giao KH ve HTCMT vung TNB   12-12-2011" xfId="4661"/>
    <cellStyle name="T_Phuong an can doi nam 2008_!1 1 bao cao giao KH ve HTCMT vung TNB   12-12-2011 2" xfId="4662"/>
    <cellStyle name="T_Phuong an can doi nam 2008_!1 1 bao cao giao KH ve HTCMT vung TNB   12-12-2011 2 2" xfId="4663"/>
    <cellStyle name="T_Phuong an can doi nam 2008_!1 1 bao cao giao KH ve HTCMT vung TNB   12-12-2011 3" xfId="4664"/>
    <cellStyle name="T_Phuong an can doi nam 2008_KH TPCP vung TNB (03-1-2012)" xfId="4665"/>
    <cellStyle name="T_Phuong an can doi nam 2008_KH TPCP vung TNB (03-1-2012) 2" xfId="4666"/>
    <cellStyle name="T_Phuong an can doi nam 2008_KH TPCP vung TNB (03-1-2012) 2 2" xfId="4667"/>
    <cellStyle name="T_Phuong an can doi nam 2008_KH TPCP vung TNB (03-1-2012) 3" xfId="4668"/>
    <cellStyle name="T_Seagame(BTL)" xfId="4669"/>
    <cellStyle name="T_Seagame(BTL) 2" xfId="4670"/>
    <cellStyle name="T_Seagame(BTL) 2 2" xfId="4671"/>
    <cellStyle name="T_Seagame(BTL) 3" xfId="4672"/>
    <cellStyle name="T_So GTVT" xfId="4673"/>
    <cellStyle name="T_So GTVT 2" xfId="4674"/>
    <cellStyle name="T_So GTVT 2 2" xfId="4675"/>
    <cellStyle name="T_So GTVT 3" xfId="4676"/>
    <cellStyle name="T_So GTVT_!1 1 bao cao giao KH ve HTCMT vung TNB   12-12-2011" xfId="4677"/>
    <cellStyle name="T_So GTVT_!1 1 bao cao giao KH ve HTCMT vung TNB   12-12-2011 2" xfId="4678"/>
    <cellStyle name="T_So GTVT_!1 1 bao cao giao KH ve HTCMT vung TNB   12-12-2011 2 2" xfId="4679"/>
    <cellStyle name="T_So GTVT_!1 1 bao cao giao KH ve HTCMT vung TNB   12-12-2011 3" xfId="4680"/>
    <cellStyle name="T_So GTVT_KH TPCP vung TNB (03-1-2012)" xfId="4681"/>
    <cellStyle name="T_So GTVT_KH TPCP vung TNB (03-1-2012) 2" xfId="4682"/>
    <cellStyle name="T_So GTVT_KH TPCP vung TNB (03-1-2012) 2 2" xfId="4683"/>
    <cellStyle name="T_So GTVT_KH TPCP vung TNB (03-1-2012) 3" xfId="4684"/>
    <cellStyle name="T_tai co cau dau tu (tong hop)1" xfId="4685"/>
    <cellStyle name="T_tai co cau dau tu (tong hop)1 2" xfId="4686"/>
    <cellStyle name="T_TDT + duong(8-5-07)" xfId="4687"/>
    <cellStyle name="T_TDT + duong(8-5-07) 2" xfId="4688"/>
    <cellStyle name="T_TDT + duong(8-5-07) 2 2" xfId="4689"/>
    <cellStyle name="T_TDT + duong(8-5-07) 3" xfId="4690"/>
    <cellStyle name="T_TDT + duong(8-5-07)_!1 1 bao cao giao KH ve HTCMT vung TNB   12-12-2011" xfId="4691"/>
    <cellStyle name="T_TDT + duong(8-5-07)_!1 1 bao cao giao KH ve HTCMT vung TNB   12-12-2011 2" xfId="4692"/>
    <cellStyle name="T_TDT + duong(8-5-07)_!1 1 bao cao giao KH ve HTCMT vung TNB   12-12-2011 2 2" xfId="4693"/>
    <cellStyle name="T_TDT + duong(8-5-07)_!1 1 bao cao giao KH ve HTCMT vung TNB   12-12-2011 3" xfId="4694"/>
    <cellStyle name="T_TDT + duong(8-5-07)_Bieu4HTMT" xfId="4695"/>
    <cellStyle name="T_TDT + duong(8-5-07)_Bieu4HTMT 2" xfId="4696"/>
    <cellStyle name="T_TDT + duong(8-5-07)_Bieu4HTMT 2 2" xfId="4697"/>
    <cellStyle name="T_TDT + duong(8-5-07)_Bieu4HTMT 3" xfId="4698"/>
    <cellStyle name="T_TDT + duong(8-5-07)_Bieu4HTMT_!1 1 bao cao giao KH ve HTCMT vung TNB   12-12-2011" xfId="4699"/>
    <cellStyle name="T_TDT + duong(8-5-07)_Bieu4HTMT_!1 1 bao cao giao KH ve HTCMT vung TNB   12-12-2011 2" xfId="4700"/>
    <cellStyle name="T_TDT + duong(8-5-07)_Bieu4HTMT_!1 1 bao cao giao KH ve HTCMT vung TNB   12-12-2011 2 2" xfId="4701"/>
    <cellStyle name="T_TDT + duong(8-5-07)_Bieu4HTMT_!1 1 bao cao giao KH ve HTCMT vung TNB   12-12-2011 3" xfId="4702"/>
    <cellStyle name="T_TDT + duong(8-5-07)_Bieu4HTMT_KH TPCP vung TNB (03-1-2012)" xfId="4703"/>
    <cellStyle name="T_TDT + duong(8-5-07)_Bieu4HTMT_KH TPCP vung TNB (03-1-2012) 2" xfId="4704"/>
    <cellStyle name="T_TDT + duong(8-5-07)_Bieu4HTMT_KH TPCP vung TNB (03-1-2012) 2 2" xfId="4705"/>
    <cellStyle name="T_TDT + duong(8-5-07)_Bieu4HTMT_KH TPCP vung TNB (03-1-2012) 3" xfId="4706"/>
    <cellStyle name="T_TDT + duong(8-5-07)_KH TPCP vung TNB (03-1-2012)" xfId="4707"/>
    <cellStyle name="T_TDT + duong(8-5-07)_KH TPCP vung TNB (03-1-2012) 2" xfId="4708"/>
    <cellStyle name="T_TDT + duong(8-5-07)_KH TPCP vung TNB (03-1-2012) 2 2" xfId="4709"/>
    <cellStyle name="T_TDT + duong(8-5-07)_KH TPCP vung TNB (03-1-2012) 3" xfId="4710"/>
    <cellStyle name="T_tham_tra_du_toan" xfId="4711"/>
    <cellStyle name="T_tham_tra_du_toan 2" xfId="4712"/>
    <cellStyle name="T_tham_tra_du_toan 2 2" xfId="4713"/>
    <cellStyle name="T_tham_tra_du_toan 3" xfId="4714"/>
    <cellStyle name="T_tham_tra_du_toan_!1 1 bao cao giao KH ve HTCMT vung TNB   12-12-2011" xfId="4715"/>
    <cellStyle name="T_tham_tra_du_toan_!1 1 bao cao giao KH ve HTCMT vung TNB   12-12-2011 2" xfId="4716"/>
    <cellStyle name="T_tham_tra_du_toan_!1 1 bao cao giao KH ve HTCMT vung TNB   12-12-2011 2 2" xfId="4717"/>
    <cellStyle name="T_tham_tra_du_toan_!1 1 bao cao giao KH ve HTCMT vung TNB   12-12-2011 3" xfId="4718"/>
    <cellStyle name="T_tham_tra_du_toan_Bieu4HTMT" xfId="4719"/>
    <cellStyle name="T_tham_tra_du_toan_Bieu4HTMT 2" xfId="4720"/>
    <cellStyle name="T_tham_tra_du_toan_Bieu4HTMT 2 2" xfId="4721"/>
    <cellStyle name="T_tham_tra_du_toan_Bieu4HTMT 3" xfId="4722"/>
    <cellStyle name="T_tham_tra_du_toan_Bieu4HTMT_!1 1 bao cao giao KH ve HTCMT vung TNB   12-12-2011" xfId="4723"/>
    <cellStyle name="T_tham_tra_du_toan_Bieu4HTMT_!1 1 bao cao giao KH ve HTCMT vung TNB   12-12-2011 2" xfId="4724"/>
    <cellStyle name="T_tham_tra_du_toan_Bieu4HTMT_!1 1 bao cao giao KH ve HTCMT vung TNB   12-12-2011 2 2" xfId="4725"/>
    <cellStyle name="T_tham_tra_du_toan_Bieu4HTMT_!1 1 bao cao giao KH ve HTCMT vung TNB   12-12-2011 3" xfId="4726"/>
    <cellStyle name="T_tham_tra_du_toan_Bieu4HTMT_KH TPCP vung TNB (03-1-2012)" xfId="4727"/>
    <cellStyle name="T_tham_tra_du_toan_Bieu4HTMT_KH TPCP vung TNB (03-1-2012) 2" xfId="4728"/>
    <cellStyle name="T_tham_tra_du_toan_Bieu4HTMT_KH TPCP vung TNB (03-1-2012) 2 2" xfId="4729"/>
    <cellStyle name="T_tham_tra_du_toan_Bieu4HTMT_KH TPCP vung TNB (03-1-2012) 3" xfId="4730"/>
    <cellStyle name="T_tham_tra_du_toan_KH TPCP vung TNB (03-1-2012)" xfId="4731"/>
    <cellStyle name="T_tham_tra_du_toan_KH TPCP vung TNB (03-1-2012) 2" xfId="4732"/>
    <cellStyle name="T_tham_tra_du_toan_KH TPCP vung TNB (03-1-2012) 2 2" xfId="4733"/>
    <cellStyle name="T_tham_tra_du_toan_KH TPCP vung TNB (03-1-2012) 3" xfId="4734"/>
    <cellStyle name="T_Thiet bi" xfId="4735"/>
    <cellStyle name="T_Thiet bi 2" xfId="4736"/>
    <cellStyle name="T_Thiet bi 2 2" xfId="4737"/>
    <cellStyle name="T_Thiet bi 3" xfId="4738"/>
    <cellStyle name="T_Thiet bi_!1 1 bao cao giao KH ve HTCMT vung TNB   12-12-2011" xfId="4739"/>
    <cellStyle name="T_Thiet bi_!1 1 bao cao giao KH ve HTCMT vung TNB   12-12-2011 2" xfId="4740"/>
    <cellStyle name="T_Thiet bi_!1 1 bao cao giao KH ve HTCMT vung TNB   12-12-2011 2 2" xfId="4741"/>
    <cellStyle name="T_Thiet bi_!1 1 bao cao giao KH ve HTCMT vung TNB   12-12-2011 3" xfId="4742"/>
    <cellStyle name="T_Thiet bi_Bieu4HTMT" xfId="4743"/>
    <cellStyle name="T_Thiet bi_Bieu4HTMT 2" xfId="4744"/>
    <cellStyle name="T_Thiet bi_Bieu4HTMT 2 2" xfId="4745"/>
    <cellStyle name="T_Thiet bi_Bieu4HTMT 3" xfId="4746"/>
    <cellStyle name="T_Thiet bi_Bieu4HTMT_!1 1 bao cao giao KH ve HTCMT vung TNB   12-12-2011" xfId="4747"/>
    <cellStyle name="T_Thiet bi_Bieu4HTMT_!1 1 bao cao giao KH ve HTCMT vung TNB   12-12-2011 2" xfId="4748"/>
    <cellStyle name="T_Thiet bi_Bieu4HTMT_!1 1 bao cao giao KH ve HTCMT vung TNB   12-12-2011 2 2" xfId="4749"/>
    <cellStyle name="T_Thiet bi_Bieu4HTMT_!1 1 bao cao giao KH ve HTCMT vung TNB   12-12-2011 3" xfId="4750"/>
    <cellStyle name="T_Thiet bi_Bieu4HTMT_KH TPCP vung TNB (03-1-2012)" xfId="4751"/>
    <cellStyle name="T_Thiet bi_Bieu4HTMT_KH TPCP vung TNB (03-1-2012) 2" xfId="4752"/>
    <cellStyle name="T_Thiet bi_Bieu4HTMT_KH TPCP vung TNB (03-1-2012) 2 2" xfId="4753"/>
    <cellStyle name="T_Thiet bi_Bieu4HTMT_KH TPCP vung TNB (03-1-2012) 3" xfId="4754"/>
    <cellStyle name="T_Thiet bi_KH TPCP vung TNB (03-1-2012)" xfId="4755"/>
    <cellStyle name="T_Thiet bi_KH TPCP vung TNB (03-1-2012) 2" xfId="4756"/>
    <cellStyle name="T_Thiet bi_KH TPCP vung TNB (03-1-2012) 2 2" xfId="4757"/>
    <cellStyle name="T_Thiet bi_KH TPCP vung TNB (03-1-2012) 3" xfId="4758"/>
    <cellStyle name="T_TK_HT" xfId="4759"/>
    <cellStyle name="T_TK_HT 2" xfId="4760"/>
    <cellStyle name="T_TK_HT 2 2" xfId="4761"/>
    <cellStyle name="T_TK_HT 3" xfId="4762"/>
    <cellStyle name="T_Van Ban 2007" xfId="4763"/>
    <cellStyle name="T_Van Ban 2007 2" xfId="4764"/>
    <cellStyle name="T_Van Ban 2007_15_10_2013 BC nhu cau von doi ung ODA (2014-2016) ngay 15102013 Sua" xfId="4765"/>
    <cellStyle name="T_Van Ban 2007_15_10_2013 BC nhu cau von doi ung ODA (2014-2016) ngay 15102013 Sua 2" xfId="4766"/>
    <cellStyle name="T_Van Ban 2007_bao cao phan bo KHDT 2011(final)" xfId="4767"/>
    <cellStyle name="T_Van Ban 2007_bao cao phan bo KHDT 2011(final) 2" xfId="4768"/>
    <cellStyle name="T_Van Ban 2007_bao cao phan bo KHDT 2011(final)_BC nhu cau von doi ung ODA nganh NN (BKH)" xfId="4769"/>
    <cellStyle name="T_Van Ban 2007_bao cao phan bo KHDT 2011(final)_BC nhu cau von doi ung ODA nganh NN (BKH) 2" xfId="4770"/>
    <cellStyle name="T_Van Ban 2007_bao cao phan bo KHDT 2011(final)_BC Tai co cau (bieu TH)" xfId="4771"/>
    <cellStyle name="T_Van Ban 2007_bao cao phan bo KHDT 2011(final)_BC Tai co cau (bieu TH) 2" xfId="4772"/>
    <cellStyle name="T_Van Ban 2007_bao cao phan bo KHDT 2011(final)_DK 2014-2015 final" xfId="4773"/>
    <cellStyle name="T_Van Ban 2007_bao cao phan bo KHDT 2011(final)_DK 2014-2015 final 2" xfId="4774"/>
    <cellStyle name="T_Van Ban 2007_bao cao phan bo KHDT 2011(final)_DK 2014-2015 new" xfId="4775"/>
    <cellStyle name="T_Van Ban 2007_bao cao phan bo KHDT 2011(final)_DK 2014-2015 new 2" xfId="4776"/>
    <cellStyle name="T_Van Ban 2007_bao cao phan bo KHDT 2011(final)_DK KH CBDT 2014 11-11-2013" xfId="4777"/>
    <cellStyle name="T_Van Ban 2007_bao cao phan bo KHDT 2011(final)_DK KH CBDT 2014 11-11-2013 2" xfId="4778"/>
    <cellStyle name="T_Van Ban 2007_bao cao phan bo KHDT 2011(final)_DK KH CBDT 2014 11-11-2013(1)" xfId="4779"/>
    <cellStyle name="T_Van Ban 2007_bao cao phan bo KHDT 2011(final)_DK KH CBDT 2014 11-11-2013(1) 2" xfId="4780"/>
    <cellStyle name="T_Van Ban 2007_bao cao phan bo KHDT 2011(final)_KH 2011-2015" xfId="4781"/>
    <cellStyle name="T_Van Ban 2007_bao cao phan bo KHDT 2011(final)_KH 2011-2015 2" xfId="4782"/>
    <cellStyle name="T_Van Ban 2007_bao cao phan bo KHDT 2011(final)_tai co cau dau tu (tong hop)1" xfId="4783"/>
    <cellStyle name="T_Van Ban 2007_bao cao phan bo KHDT 2011(final)_tai co cau dau tu (tong hop)1 2" xfId="4784"/>
    <cellStyle name="T_Van Ban 2007_BC nhu cau von doi ung ODA nganh NN (BKH)" xfId="4785"/>
    <cellStyle name="T_Van Ban 2007_BC nhu cau von doi ung ODA nganh NN (BKH) 2" xfId="4786"/>
    <cellStyle name="T_Van Ban 2007_BC nhu cau von doi ung ODA nganh NN (BKH)_05-12  KH trung han 2016-2020 - Liem Thinh edited" xfId="4787"/>
    <cellStyle name="T_Van Ban 2007_BC nhu cau von doi ung ODA nganh NN (BKH)_05-12  KH trung han 2016-2020 - Liem Thinh edited 2" xfId="4788"/>
    <cellStyle name="T_Van Ban 2007_BC nhu cau von doi ung ODA nganh NN (BKH)_Copy of 05-12  KH trung han 2016-2020 - Liem Thinh edited (1)" xfId="4789"/>
    <cellStyle name="T_Van Ban 2007_BC nhu cau von doi ung ODA nganh NN (BKH)_Copy of 05-12  KH trung han 2016-2020 - Liem Thinh edited (1) 2" xfId="4790"/>
    <cellStyle name="T_Van Ban 2007_BC Tai co cau (bieu TH)" xfId="4791"/>
    <cellStyle name="T_Van Ban 2007_BC Tai co cau (bieu TH) 2" xfId="4792"/>
    <cellStyle name="T_Van Ban 2007_BC Tai co cau (bieu TH)_05-12  KH trung han 2016-2020 - Liem Thinh edited" xfId="4793"/>
    <cellStyle name="T_Van Ban 2007_BC Tai co cau (bieu TH)_05-12  KH trung han 2016-2020 - Liem Thinh edited 2" xfId="4794"/>
    <cellStyle name="T_Van Ban 2007_BC Tai co cau (bieu TH)_Copy of 05-12  KH trung han 2016-2020 - Liem Thinh edited (1)" xfId="4795"/>
    <cellStyle name="T_Van Ban 2007_BC Tai co cau (bieu TH)_Copy of 05-12  KH trung han 2016-2020 - Liem Thinh edited (1) 2" xfId="4796"/>
    <cellStyle name="T_Van Ban 2007_DK 2014-2015 final" xfId="4797"/>
    <cellStyle name="T_Van Ban 2007_DK 2014-2015 final 2" xfId="4798"/>
    <cellStyle name="T_Van Ban 2007_DK 2014-2015 final_05-12  KH trung han 2016-2020 - Liem Thinh edited" xfId="4799"/>
    <cellStyle name="T_Van Ban 2007_DK 2014-2015 final_05-12  KH trung han 2016-2020 - Liem Thinh edited 2" xfId="4800"/>
    <cellStyle name="T_Van Ban 2007_DK 2014-2015 final_Copy of 05-12  KH trung han 2016-2020 - Liem Thinh edited (1)" xfId="4801"/>
    <cellStyle name="T_Van Ban 2007_DK 2014-2015 final_Copy of 05-12  KH trung han 2016-2020 - Liem Thinh edited (1) 2" xfId="4802"/>
    <cellStyle name="T_Van Ban 2007_DK 2014-2015 new" xfId="4803"/>
    <cellStyle name="T_Van Ban 2007_DK 2014-2015 new 2" xfId="4804"/>
    <cellStyle name="T_Van Ban 2007_DK 2014-2015 new_05-12  KH trung han 2016-2020 - Liem Thinh edited" xfId="4805"/>
    <cellStyle name="T_Van Ban 2007_DK 2014-2015 new_05-12  KH trung han 2016-2020 - Liem Thinh edited 2" xfId="4806"/>
    <cellStyle name="T_Van Ban 2007_DK 2014-2015 new_Copy of 05-12  KH trung han 2016-2020 - Liem Thinh edited (1)" xfId="4807"/>
    <cellStyle name="T_Van Ban 2007_DK 2014-2015 new_Copy of 05-12  KH trung han 2016-2020 - Liem Thinh edited (1) 2" xfId="4808"/>
    <cellStyle name="T_Van Ban 2007_DK KH CBDT 2014 11-11-2013" xfId="4809"/>
    <cellStyle name="T_Van Ban 2007_DK KH CBDT 2014 11-11-2013 2" xfId="4810"/>
    <cellStyle name="T_Van Ban 2007_DK KH CBDT 2014 11-11-2013(1)" xfId="4811"/>
    <cellStyle name="T_Van Ban 2007_DK KH CBDT 2014 11-11-2013(1) 2" xfId="4812"/>
    <cellStyle name="T_Van Ban 2007_DK KH CBDT 2014 11-11-2013(1)_05-12  KH trung han 2016-2020 - Liem Thinh edited" xfId="4813"/>
    <cellStyle name="T_Van Ban 2007_DK KH CBDT 2014 11-11-2013(1)_05-12  KH trung han 2016-2020 - Liem Thinh edited 2" xfId="4814"/>
    <cellStyle name="T_Van Ban 2007_DK KH CBDT 2014 11-11-2013(1)_Copy of 05-12  KH trung han 2016-2020 - Liem Thinh edited (1)" xfId="4815"/>
    <cellStyle name="T_Van Ban 2007_DK KH CBDT 2014 11-11-2013(1)_Copy of 05-12  KH trung han 2016-2020 - Liem Thinh edited (1) 2" xfId="4816"/>
    <cellStyle name="T_Van Ban 2007_DK KH CBDT 2014 11-11-2013_05-12  KH trung han 2016-2020 - Liem Thinh edited" xfId="4817"/>
    <cellStyle name="T_Van Ban 2007_DK KH CBDT 2014 11-11-2013_05-12  KH trung han 2016-2020 - Liem Thinh edited 2" xfId="4818"/>
    <cellStyle name="T_Van Ban 2007_DK KH CBDT 2014 11-11-2013_Copy of 05-12  KH trung han 2016-2020 - Liem Thinh edited (1)" xfId="4819"/>
    <cellStyle name="T_Van Ban 2007_DK KH CBDT 2014 11-11-2013_Copy of 05-12  KH trung han 2016-2020 - Liem Thinh edited (1) 2" xfId="4820"/>
    <cellStyle name="T_Van Ban 2008" xfId="4821"/>
    <cellStyle name="T_Van Ban 2008 2" xfId="4822"/>
    <cellStyle name="T_Van Ban 2008_15_10_2013 BC nhu cau von doi ung ODA (2014-2016) ngay 15102013 Sua" xfId="4823"/>
    <cellStyle name="T_Van Ban 2008_15_10_2013 BC nhu cau von doi ung ODA (2014-2016) ngay 15102013 Sua 2" xfId="4824"/>
    <cellStyle name="T_Van Ban 2008_bao cao phan bo KHDT 2011(final)" xfId="4825"/>
    <cellStyle name="T_Van Ban 2008_bao cao phan bo KHDT 2011(final) 2" xfId="4826"/>
    <cellStyle name="T_Van Ban 2008_bao cao phan bo KHDT 2011(final)_BC nhu cau von doi ung ODA nganh NN (BKH)" xfId="4827"/>
    <cellStyle name="T_Van Ban 2008_bao cao phan bo KHDT 2011(final)_BC nhu cau von doi ung ODA nganh NN (BKH) 2" xfId="4828"/>
    <cellStyle name="T_Van Ban 2008_bao cao phan bo KHDT 2011(final)_BC Tai co cau (bieu TH)" xfId="4829"/>
    <cellStyle name="T_Van Ban 2008_bao cao phan bo KHDT 2011(final)_BC Tai co cau (bieu TH) 2" xfId="4830"/>
    <cellStyle name="T_Van Ban 2008_bao cao phan bo KHDT 2011(final)_DK 2014-2015 final" xfId="4831"/>
    <cellStyle name="T_Van Ban 2008_bao cao phan bo KHDT 2011(final)_DK 2014-2015 final 2" xfId="4832"/>
    <cellStyle name="T_Van Ban 2008_bao cao phan bo KHDT 2011(final)_DK 2014-2015 new" xfId="4833"/>
    <cellStyle name="T_Van Ban 2008_bao cao phan bo KHDT 2011(final)_DK 2014-2015 new 2" xfId="4834"/>
    <cellStyle name="T_Van Ban 2008_bao cao phan bo KHDT 2011(final)_DK KH CBDT 2014 11-11-2013" xfId="4835"/>
    <cellStyle name="T_Van Ban 2008_bao cao phan bo KHDT 2011(final)_DK KH CBDT 2014 11-11-2013 2" xfId="4836"/>
    <cellStyle name="T_Van Ban 2008_bao cao phan bo KHDT 2011(final)_DK KH CBDT 2014 11-11-2013(1)" xfId="4837"/>
    <cellStyle name="T_Van Ban 2008_bao cao phan bo KHDT 2011(final)_DK KH CBDT 2014 11-11-2013(1) 2" xfId="4838"/>
    <cellStyle name="T_Van Ban 2008_bao cao phan bo KHDT 2011(final)_KH 2011-2015" xfId="4839"/>
    <cellStyle name="T_Van Ban 2008_bao cao phan bo KHDT 2011(final)_KH 2011-2015 2" xfId="4840"/>
    <cellStyle name="T_Van Ban 2008_bao cao phan bo KHDT 2011(final)_tai co cau dau tu (tong hop)1" xfId="4841"/>
    <cellStyle name="T_Van Ban 2008_bao cao phan bo KHDT 2011(final)_tai co cau dau tu (tong hop)1 2" xfId="4842"/>
    <cellStyle name="T_Van Ban 2008_BC nhu cau von doi ung ODA nganh NN (BKH)" xfId="4843"/>
    <cellStyle name="T_Van Ban 2008_BC nhu cau von doi ung ODA nganh NN (BKH) 2" xfId="4844"/>
    <cellStyle name="T_Van Ban 2008_BC nhu cau von doi ung ODA nganh NN (BKH)_05-12  KH trung han 2016-2020 - Liem Thinh edited" xfId="4845"/>
    <cellStyle name="T_Van Ban 2008_BC nhu cau von doi ung ODA nganh NN (BKH)_05-12  KH trung han 2016-2020 - Liem Thinh edited 2" xfId="4846"/>
    <cellStyle name="T_Van Ban 2008_BC nhu cau von doi ung ODA nganh NN (BKH)_Copy of 05-12  KH trung han 2016-2020 - Liem Thinh edited (1)" xfId="4847"/>
    <cellStyle name="T_Van Ban 2008_BC nhu cau von doi ung ODA nganh NN (BKH)_Copy of 05-12  KH trung han 2016-2020 - Liem Thinh edited (1) 2" xfId="4848"/>
    <cellStyle name="T_Van Ban 2008_BC Tai co cau (bieu TH)" xfId="4849"/>
    <cellStyle name="T_Van Ban 2008_BC Tai co cau (bieu TH) 2" xfId="4850"/>
    <cellStyle name="T_Van Ban 2008_BC Tai co cau (bieu TH)_05-12  KH trung han 2016-2020 - Liem Thinh edited" xfId="4851"/>
    <cellStyle name="T_Van Ban 2008_BC Tai co cau (bieu TH)_05-12  KH trung han 2016-2020 - Liem Thinh edited 2" xfId="4852"/>
    <cellStyle name="T_Van Ban 2008_BC Tai co cau (bieu TH)_Copy of 05-12  KH trung han 2016-2020 - Liem Thinh edited (1)" xfId="4853"/>
    <cellStyle name="T_Van Ban 2008_BC Tai co cau (bieu TH)_Copy of 05-12  KH trung han 2016-2020 - Liem Thinh edited (1) 2" xfId="4854"/>
    <cellStyle name="T_Van Ban 2008_DK 2014-2015 final" xfId="4855"/>
    <cellStyle name="T_Van Ban 2008_DK 2014-2015 final 2" xfId="4856"/>
    <cellStyle name="T_Van Ban 2008_DK 2014-2015 final_05-12  KH trung han 2016-2020 - Liem Thinh edited" xfId="4857"/>
    <cellStyle name="T_Van Ban 2008_DK 2014-2015 final_05-12  KH trung han 2016-2020 - Liem Thinh edited 2" xfId="4858"/>
    <cellStyle name="T_Van Ban 2008_DK 2014-2015 final_Copy of 05-12  KH trung han 2016-2020 - Liem Thinh edited (1)" xfId="4859"/>
    <cellStyle name="T_Van Ban 2008_DK 2014-2015 final_Copy of 05-12  KH trung han 2016-2020 - Liem Thinh edited (1) 2" xfId="4860"/>
    <cellStyle name="T_Van Ban 2008_DK 2014-2015 new" xfId="4861"/>
    <cellStyle name="T_Van Ban 2008_DK 2014-2015 new 2" xfId="4862"/>
    <cellStyle name="T_Van Ban 2008_DK 2014-2015 new_05-12  KH trung han 2016-2020 - Liem Thinh edited" xfId="4863"/>
    <cellStyle name="T_Van Ban 2008_DK 2014-2015 new_05-12  KH trung han 2016-2020 - Liem Thinh edited 2" xfId="4864"/>
    <cellStyle name="T_Van Ban 2008_DK 2014-2015 new_Copy of 05-12  KH trung han 2016-2020 - Liem Thinh edited (1)" xfId="4865"/>
    <cellStyle name="T_Van Ban 2008_DK 2014-2015 new_Copy of 05-12  KH trung han 2016-2020 - Liem Thinh edited (1) 2" xfId="4866"/>
    <cellStyle name="T_Van Ban 2008_DK KH CBDT 2014 11-11-2013" xfId="4867"/>
    <cellStyle name="T_Van Ban 2008_DK KH CBDT 2014 11-11-2013 2" xfId="4868"/>
    <cellStyle name="T_Van Ban 2008_DK KH CBDT 2014 11-11-2013(1)" xfId="4869"/>
    <cellStyle name="T_Van Ban 2008_DK KH CBDT 2014 11-11-2013(1) 2" xfId="4870"/>
    <cellStyle name="T_Van Ban 2008_DK KH CBDT 2014 11-11-2013(1)_05-12  KH trung han 2016-2020 - Liem Thinh edited" xfId="4871"/>
    <cellStyle name="T_Van Ban 2008_DK KH CBDT 2014 11-11-2013(1)_05-12  KH trung han 2016-2020 - Liem Thinh edited 2" xfId="4872"/>
    <cellStyle name="T_Van Ban 2008_DK KH CBDT 2014 11-11-2013(1)_Copy of 05-12  KH trung han 2016-2020 - Liem Thinh edited (1)" xfId="4873"/>
    <cellStyle name="T_Van Ban 2008_DK KH CBDT 2014 11-11-2013(1)_Copy of 05-12  KH trung han 2016-2020 - Liem Thinh edited (1) 2" xfId="4874"/>
    <cellStyle name="T_Van Ban 2008_DK KH CBDT 2014 11-11-2013_05-12  KH trung han 2016-2020 - Liem Thinh edited" xfId="4875"/>
    <cellStyle name="T_Van Ban 2008_DK KH CBDT 2014 11-11-2013_05-12  KH trung han 2016-2020 - Liem Thinh edited 2" xfId="4876"/>
    <cellStyle name="T_Van Ban 2008_DK KH CBDT 2014 11-11-2013_Copy of 05-12  KH trung han 2016-2020 - Liem Thinh edited (1)" xfId="4877"/>
    <cellStyle name="T_Van Ban 2008_DK KH CBDT 2014 11-11-2013_Copy of 05-12  KH trung han 2016-2020 - Liem Thinh edited (1) 2" xfId="4878"/>
    <cellStyle name="T_XDCB thang 12.2010" xfId="4879"/>
    <cellStyle name="T_XDCB thang 12.2010 2" xfId="4880"/>
    <cellStyle name="T_XDCB thang 12.2010 2 2" xfId="4881"/>
    <cellStyle name="T_XDCB thang 12.2010 3" xfId="4882"/>
    <cellStyle name="T_XDCB thang 12.2010_!1 1 bao cao giao KH ve HTCMT vung TNB   12-12-2011" xfId="4883"/>
    <cellStyle name="T_XDCB thang 12.2010_!1 1 bao cao giao KH ve HTCMT vung TNB   12-12-2011 2" xfId="4884"/>
    <cellStyle name="T_XDCB thang 12.2010_!1 1 bao cao giao KH ve HTCMT vung TNB   12-12-2011 2 2" xfId="4885"/>
    <cellStyle name="T_XDCB thang 12.2010_!1 1 bao cao giao KH ve HTCMT vung TNB   12-12-2011 3" xfId="4886"/>
    <cellStyle name="T_XDCB thang 12.2010_KH TPCP vung TNB (03-1-2012)" xfId="4887"/>
    <cellStyle name="T_XDCB thang 12.2010_KH TPCP vung TNB (03-1-2012) 2" xfId="4888"/>
    <cellStyle name="T_XDCB thang 12.2010_KH TPCP vung TNB (03-1-2012) 2 2" xfId="4889"/>
    <cellStyle name="T_XDCB thang 12.2010_KH TPCP vung TNB (03-1-2012) 3" xfId="4890"/>
    <cellStyle name="T_ÿÿÿÿÿ" xfId="4891"/>
    <cellStyle name="T_ÿÿÿÿÿ 2" xfId="4892"/>
    <cellStyle name="T_ÿÿÿÿÿ 2 2" xfId="4893"/>
    <cellStyle name="T_ÿÿÿÿÿ 3" xfId="4894"/>
    <cellStyle name="T_ÿÿÿÿÿ_!1 1 bao cao giao KH ve HTCMT vung TNB   12-12-2011" xfId="4895"/>
    <cellStyle name="T_ÿÿÿÿÿ_!1 1 bao cao giao KH ve HTCMT vung TNB   12-12-2011 2" xfId="4896"/>
    <cellStyle name="T_ÿÿÿÿÿ_!1 1 bao cao giao KH ve HTCMT vung TNB   12-12-2011 2 2" xfId="4897"/>
    <cellStyle name="T_ÿÿÿÿÿ_!1 1 bao cao giao KH ve HTCMT vung TNB   12-12-2011 3" xfId="4898"/>
    <cellStyle name="T_ÿÿÿÿÿ_Bieu mau cong trinh khoi cong moi 3-4" xfId="4899"/>
    <cellStyle name="T_ÿÿÿÿÿ_Bieu mau cong trinh khoi cong moi 3-4 2" xfId="4900"/>
    <cellStyle name="T_ÿÿÿÿÿ_Bieu mau cong trinh khoi cong moi 3-4 2 2" xfId="4901"/>
    <cellStyle name="T_ÿÿÿÿÿ_Bieu mau cong trinh khoi cong moi 3-4 3" xfId="4902"/>
    <cellStyle name="T_ÿÿÿÿÿ_Bieu mau cong trinh khoi cong moi 3-4_!1 1 bao cao giao KH ve HTCMT vung TNB   12-12-2011" xfId="4903"/>
    <cellStyle name="T_ÿÿÿÿÿ_Bieu mau cong trinh khoi cong moi 3-4_!1 1 bao cao giao KH ve HTCMT vung TNB   12-12-2011 2" xfId="4904"/>
    <cellStyle name="T_ÿÿÿÿÿ_Bieu mau cong trinh khoi cong moi 3-4_!1 1 bao cao giao KH ve HTCMT vung TNB   12-12-2011 2 2" xfId="4905"/>
    <cellStyle name="T_ÿÿÿÿÿ_Bieu mau cong trinh khoi cong moi 3-4_!1 1 bao cao giao KH ve HTCMT vung TNB   12-12-2011 3" xfId="4906"/>
    <cellStyle name="T_ÿÿÿÿÿ_Bieu mau cong trinh khoi cong moi 3-4_KH TPCP vung TNB (03-1-2012)" xfId="4907"/>
    <cellStyle name="T_ÿÿÿÿÿ_Bieu mau cong trinh khoi cong moi 3-4_KH TPCP vung TNB (03-1-2012) 2" xfId="4908"/>
    <cellStyle name="T_ÿÿÿÿÿ_Bieu mau cong trinh khoi cong moi 3-4_KH TPCP vung TNB (03-1-2012) 2 2" xfId="4909"/>
    <cellStyle name="T_ÿÿÿÿÿ_Bieu mau cong trinh khoi cong moi 3-4_KH TPCP vung TNB (03-1-2012) 3" xfId="4910"/>
    <cellStyle name="T_ÿÿÿÿÿ_Bieu3ODA" xfId="4911"/>
    <cellStyle name="T_ÿÿÿÿÿ_Bieu3ODA 2" xfId="4912"/>
    <cellStyle name="T_ÿÿÿÿÿ_Bieu3ODA 2 2" xfId="4913"/>
    <cellStyle name="T_ÿÿÿÿÿ_Bieu3ODA 3" xfId="4914"/>
    <cellStyle name="T_ÿÿÿÿÿ_Bieu3ODA_!1 1 bao cao giao KH ve HTCMT vung TNB   12-12-2011" xfId="4915"/>
    <cellStyle name="T_ÿÿÿÿÿ_Bieu3ODA_!1 1 bao cao giao KH ve HTCMT vung TNB   12-12-2011 2" xfId="4916"/>
    <cellStyle name="T_ÿÿÿÿÿ_Bieu3ODA_!1 1 bao cao giao KH ve HTCMT vung TNB   12-12-2011 2 2" xfId="4917"/>
    <cellStyle name="T_ÿÿÿÿÿ_Bieu3ODA_!1 1 bao cao giao KH ve HTCMT vung TNB   12-12-2011 3" xfId="4918"/>
    <cellStyle name="T_ÿÿÿÿÿ_Bieu3ODA_KH TPCP vung TNB (03-1-2012)" xfId="4919"/>
    <cellStyle name="T_ÿÿÿÿÿ_Bieu3ODA_KH TPCP vung TNB (03-1-2012) 2" xfId="4920"/>
    <cellStyle name="T_ÿÿÿÿÿ_Bieu3ODA_KH TPCP vung TNB (03-1-2012) 2 2" xfId="4921"/>
    <cellStyle name="T_ÿÿÿÿÿ_Bieu3ODA_KH TPCP vung TNB (03-1-2012) 3" xfId="4922"/>
    <cellStyle name="T_ÿÿÿÿÿ_Bieu4HTMT" xfId="4923"/>
    <cellStyle name="T_ÿÿÿÿÿ_Bieu4HTMT 2" xfId="4924"/>
    <cellStyle name="T_ÿÿÿÿÿ_Bieu4HTMT 2 2" xfId="4925"/>
    <cellStyle name="T_ÿÿÿÿÿ_Bieu4HTMT 3" xfId="4926"/>
    <cellStyle name="T_ÿÿÿÿÿ_Bieu4HTMT_!1 1 bao cao giao KH ve HTCMT vung TNB   12-12-2011" xfId="4927"/>
    <cellStyle name="T_ÿÿÿÿÿ_Bieu4HTMT_!1 1 bao cao giao KH ve HTCMT vung TNB   12-12-2011 2" xfId="4928"/>
    <cellStyle name="T_ÿÿÿÿÿ_Bieu4HTMT_!1 1 bao cao giao KH ve HTCMT vung TNB   12-12-2011 2 2" xfId="4929"/>
    <cellStyle name="T_ÿÿÿÿÿ_Bieu4HTMT_!1 1 bao cao giao KH ve HTCMT vung TNB   12-12-2011 3" xfId="4930"/>
    <cellStyle name="T_ÿÿÿÿÿ_Bieu4HTMT_KH TPCP vung TNB (03-1-2012)" xfId="4931"/>
    <cellStyle name="T_ÿÿÿÿÿ_Bieu4HTMT_KH TPCP vung TNB (03-1-2012) 2" xfId="4932"/>
    <cellStyle name="T_ÿÿÿÿÿ_Bieu4HTMT_KH TPCP vung TNB (03-1-2012) 2 2" xfId="4933"/>
    <cellStyle name="T_ÿÿÿÿÿ_Bieu4HTMT_KH TPCP vung TNB (03-1-2012) 3" xfId="4934"/>
    <cellStyle name="T_ÿÿÿÿÿ_KH TPCP vung TNB (03-1-2012)" xfId="4935"/>
    <cellStyle name="T_ÿÿÿÿÿ_KH TPCP vung TNB (03-1-2012) 2" xfId="4936"/>
    <cellStyle name="T_ÿÿÿÿÿ_KH TPCP vung TNB (03-1-2012) 2 2" xfId="4937"/>
    <cellStyle name="T_ÿÿÿÿÿ_KH TPCP vung TNB (03-1-2012) 3" xfId="4938"/>
    <cellStyle name="T_ÿÿÿÿÿ_kien giang 2" xfId="4939"/>
    <cellStyle name="T_ÿÿÿÿÿ_kien giang 2 2" xfId="4940"/>
    <cellStyle name="T_ÿÿÿÿÿ_kien giang 2 2 2" xfId="4941"/>
    <cellStyle name="T_ÿÿÿÿÿ_kien giang 2 3" xfId="4942"/>
    <cellStyle name="Text Indent A" xfId="4943"/>
    <cellStyle name="Text Indent A 2" xfId="4944"/>
    <cellStyle name="Text Indent B" xfId="4945"/>
    <cellStyle name="Text Indent B 10" xfId="4946"/>
    <cellStyle name="Text Indent B 10 2" xfId="4947"/>
    <cellStyle name="Text Indent B 11" xfId="4948"/>
    <cellStyle name="Text Indent B 11 2" xfId="4949"/>
    <cellStyle name="Text Indent B 12" xfId="4950"/>
    <cellStyle name="Text Indent B 12 2" xfId="4951"/>
    <cellStyle name="Text Indent B 13" xfId="4952"/>
    <cellStyle name="Text Indent B 13 2" xfId="4953"/>
    <cellStyle name="Text Indent B 14" xfId="4954"/>
    <cellStyle name="Text Indent B 14 2" xfId="4955"/>
    <cellStyle name="Text Indent B 15" xfId="4956"/>
    <cellStyle name="Text Indent B 15 2" xfId="4957"/>
    <cellStyle name="Text Indent B 16" xfId="4958"/>
    <cellStyle name="Text Indent B 16 2" xfId="4959"/>
    <cellStyle name="Text Indent B 17" xfId="4960"/>
    <cellStyle name="Text Indent B 2" xfId="4961"/>
    <cellStyle name="Text Indent B 2 2" xfId="4962"/>
    <cellStyle name="Text Indent B 3" xfId="4963"/>
    <cellStyle name="Text Indent B 3 2" xfId="4964"/>
    <cellStyle name="Text Indent B 4" xfId="4965"/>
    <cellStyle name="Text Indent B 4 2" xfId="4966"/>
    <cellStyle name="Text Indent B 5" xfId="4967"/>
    <cellStyle name="Text Indent B 5 2" xfId="4968"/>
    <cellStyle name="Text Indent B 6" xfId="4969"/>
    <cellStyle name="Text Indent B 6 2" xfId="4970"/>
    <cellStyle name="Text Indent B 7" xfId="4971"/>
    <cellStyle name="Text Indent B 7 2" xfId="4972"/>
    <cellStyle name="Text Indent B 8" xfId="4973"/>
    <cellStyle name="Text Indent B 8 2" xfId="4974"/>
    <cellStyle name="Text Indent B 9" xfId="4975"/>
    <cellStyle name="Text Indent B 9 2" xfId="4976"/>
    <cellStyle name="Text Indent C" xfId="4977"/>
    <cellStyle name="Text Indent C 10" xfId="4978"/>
    <cellStyle name="Text Indent C 10 2" xfId="4979"/>
    <cellStyle name="Text Indent C 11" xfId="4980"/>
    <cellStyle name="Text Indent C 11 2" xfId="4981"/>
    <cellStyle name="Text Indent C 12" xfId="4982"/>
    <cellStyle name="Text Indent C 12 2" xfId="4983"/>
    <cellStyle name="Text Indent C 13" xfId="4984"/>
    <cellStyle name="Text Indent C 13 2" xfId="4985"/>
    <cellStyle name="Text Indent C 14" xfId="4986"/>
    <cellStyle name="Text Indent C 14 2" xfId="4987"/>
    <cellStyle name="Text Indent C 15" xfId="4988"/>
    <cellStyle name="Text Indent C 15 2" xfId="4989"/>
    <cellStyle name="Text Indent C 16" xfId="4990"/>
    <cellStyle name="Text Indent C 16 2" xfId="4991"/>
    <cellStyle name="Text Indent C 17" xfId="4992"/>
    <cellStyle name="Text Indent C 2" xfId="4993"/>
    <cellStyle name="Text Indent C 2 2" xfId="4994"/>
    <cellStyle name="Text Indent C 3" xfId="4995"/>
    <cellStyle name="Text Indent C 3 2" xfId="4996"/>
    <cellStyle name="Text Indent C 4" xfId="4997"/>
    <cellStyle name="Text Indent C 4 2" xfId="4998"/>
    <cellStyle name="Text Indent C 5" xfId="4999"/>
    <cellStyle name="Text Indent C 5 2" xfId="5000"/>
    <cellStyle name="Text Indent C 6" xfId="5001"/>
    <cellStyle name="Text Indent C 6 2" xfId="5002"/>
    <cellStyle name="Text Indent C 7" xfId="5003"/>
    <cellStyle name="Text Indent C 7 2" xfId="5004"/>
    <cellStyle name="Text Indent C 8" xfId="5005"/>
    <cellStyle name="Text Indent C 8 2" xfId="5006"/>
    <cellStyle name="Text Indent C 9" xfId="5007"/>
    <cellStyle name="Text Indent C 9 2" xfId="5008"/>
    <cellStyle name="th" xfId="5009"/>
    <cellStyle name="th 2" xfId="5010"/>
    <cellStyle name="th 2 2" xfId="5011"/>
    <cellStyle name="th 3" xfId="5012"/>
    <cellStyle name="þ_x005f_x001d_ð¤_x005f_x000c_¯þ_x005f_x0014__x005f_x000d_¨þU_x005f_x0001_À_x005f_x0004_ _x005f_x0015__x005f_x000f__x005f_x0001__x005f_x0001_" xfId="5013"/>
    <cellStyle name="þ_x005f_x001d_ð¤_x005f_x000c_¯þ_x005f_x0014__x005f_x000d_¨þU_x005f_x0001_À_x005f_x0004_ _x005f_x0015__x005f_x000f__x005f_x0001__x005f_x0001_ 2" xfId="5014"/>
    <cellStyle name="þ_x005f_x001d_ð·_x005f_x000c_æþ'_x005f_x000d_ßþU_x005f_x0001_Ø_x005f_x0005_ü_x005f_x0014__x005f_x0007__x005f_x0001__x005f_x0001_" xfId="5015"/>
    <cellStyle name="þ_x005f_x001d_ð·_x005f_x000c_æþ'_x005f_x000d_ßþU_x005f_x0001_Ø_x005f_x0005_ü_x005f_x0014__x005f_x0007__x005f_x0001__x005f_x0001_ 2" xfId="5016"/>
    <cellStyle name="þ_x005f_x001d_ðÇ%Uý—&amp;Hý9_x005f_x0008_Ÿ s_x005f_x000a__x005f_x0007__x005f_x0001__x005f_x0001_" xfId="5017"/>
    <cellStyle name="þ_x005f_x001d_ðÇ%Uý—&amp;Hý9_x005f_x0008_Ÿ s_x005f_x000a__x005f_x0007__x005f_x0001__x005f_x0001_ 2" xfId="5018"/>
    <cellStyle name="þ_x005f_x001d_ðK_x005f_x000c_Fý_x005f_x001b__x005f_x000d_9ýU_x005f_x0001_Ð_x005f_x0008_¦)_x005f_x0007__x005f_x0001__x005f_x0001_" xfId="5019"/>
    <cellStyle name="þ_x005f_x001d_ðK_x005f_x000c_Fý_x005f_x001b__x005f_x000d_9ýU_x005f_x0001_Ð_x005f_x0008_¦)_x005f_x0007__x005f_x0001__x005f_x0001_ 2" xfId="5020"/>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5021"/>
    <cellStyle name="þ_x005f_x005f_x005f_x001d_ð¤_x005f_x005f_x005f_x000c_¯þ_x005f_x005f_x005f_x0014__x005f_x005f_x005f_x000d_¨þU_x005f_x005f_x005f_x0001_À_x005f_x005f_x005f_x0004_ _x005f_x005f_x005f_x0015__x005f_x005f_x005f_x000f__x005f_x005f_x005f_x0001__x005f_x005f_x005f_x0001_ 2" xfId="5022"/>
    <cellStyle name="þ_x005f_x005f_x005f_x001d_ð·_x005f_x005f_x005f_x000c_æþ'_x005f_x005f_x005f_x000d_ßþU_x005f_x005f_x005f_x0001_Ø_x005f_x005f_x005f_x0005_ü_x005f_x005f_x005f_x0014__x005f_x005f_x005f_x0007__x005f_x005f_x005f_x0001__x005f_x005f_x005f_x0001_" xfId="5023"/>
    <cellStyle name="þ_x005f_x005f_x005f_x001d_ð·_x005f_x005f_x005f_x000c_æþ'_x005f_x005f_x005f_x000d_ßþU_x005f_x005f_x005f_x0001_Ø_x005f_x005f_x005f_x0005_ü_x005f_x005f_x005f_x0014__x005f_x005f_x005f_x0007__x005f_x005f_x005f_x0001__x005f_x005f_x005f_x0001_ 2" xfId="5024"/>
    <cellStyle name="þ_x005f_x005f_x005f_x001d_ðÇ%Uý—&amp;Hý9_x005f_x005f_x005f_x0008_Ÿ s_x005f_x005f_x005f_x000a__x005f_x005f_x005f_x0007__x005f_x005f_x005f_x0001__x005f_x005f_x005f_x0001_" xfId="5025"/>
    <cellStyle name="þ_x005f_x005f_x005f_x001d_ðÇ%Uý—&amp;Hý9_x005f_x005f_x005f_x0008_Ÿ s_x005f_x005f_x005f_x000a__x005f_x005f_x005f_x0007__x005f_x005f_x005f_x0001__x005f_x005f_x005f_x0001_ 2" xfId="5026"/>
    <cellStyle name="þ_x005f_x005f_x005f_x001d_ðK_x005f_x005f_x005f_x000c_Fý_x005f_x005f_x005f_x001b__x005f_x005f_x005f_x000d_9ýU_x005f_x005f_x005f_x0001_Ð_x005f_x005f_x005f_x0008_¦)_x005f_x005f_x005f_x0007__x005f_x005f_x005f_x0001__x005f_x005f_x005f_x0001_" xfId="5027"/>
    <cellStyle name="þ_x005f_x005f_x005f_x001d_ðK_x005f_x005f_x005f_x000c_Fý_x005f_x005f_x005f_x001b__x005f_x005f_x005f_x000d_9ýU_x005f_x005f_x005f_x0001_Ð_x005f_x005f_x005f_x0008_¦)_x005f_x005f_x005f_x0007__x005f_x005f_x005f_x0001__x005f_x005f_x005f_x0001_ 2" xfId="5028"/>
    <cellStyle name="than" xfId="5029"/>
    <cellStyle name="than 2" xfId="5030"/>
    <cellStyle name="Thanh" xfId="5031"/>
    <cellStyle name="Thanh 2" xfId="5032"/>
    <cellStyle name="þ_x001d_ð¤_x000c_¯þ_x0014_&#10;¨þU_x0001_À_x0004_ _x0015__x000f__x0001__x0001_" xfId="5033"/>
    <cellStyle name="þ_x001d_ð¤_x000c_¯þ_x0014_&#10;¨þU_x0001_À_x0004_ _x0015__x000f__x0001__x0001_ 2" xfId="5034"/>
    <cellStyle name="þ_x001d_ð¤_x000c_¯þ_x0014__x000d_¨þU_x0001_À_x0004_ _x0015__x000f__x0001__x0001_" xfId="5035"/>
    <cellStyle name="þ_x001d_ð¤_x000c_¯þ_x0014__x000d_¨þU_x0001_À_x0004_ _x0015__x000f__x0001__x0001_ 2" xfId="5036"/>
    <cellStyle name="þ_x001d_ð·_x000c_æþ'&#10;ßþU_x0001_Ø_x0005_ü_x0014__x0007__x0001__x0001_" xfId="5037"/>
    <cellStyle name="þ_x001d_ð·_x000c_æþ'&#10;ßþU_x0001_Ø_x0005_ü_x0014__x0007__x0001__x0001_ 2" xfId="5038"/>
    <cellStyle name="þ_x001d_ð·_x000c_æþ'_x000d_ßþU_x0001_Ø_x0005_ü_x0014__x0007__x0001__x0001_" xfId="5039"/>
    <cellStyle name="þ_x001d_ð·_x000c_æþ'_x000d_ßþU_x0001_Ø_x0005_ü_x0014__x0007__x0001__x0001_ 2" xfId="5040"/>
    <cellStyle name="þ_x001d_ðÇ%Uý—&amp;Hý9_x0008_Ÿ s&#10;_x0007__x0001__x0001_" xfId="5041"/>
    <cellStyle name="þ_x001d_ðÇ%Uý—&amp;Hý9_x0008_Ÿ s&#10;_x0007__x0001__x0001_ 2" xfId="5042"/>
    <cellStyle name="þ_x001d_ðK_x000c_Fý_x001b_&#10;9ýU_x0001_Ð_x0008_¦)_x0007__x0001__x0001_" xfId="5043"/>
    <cellStyle name="þ_x001d_ðK_x000c_Fý_x001b_&#10;9ýU_x0001_Ð_x0008_¦)_x0007__x0001__x0001_ 2" xfId="5044"/>
    <cellStyle name="þ_x001d_ðK_x000c_Fý_x001b__x000d_9ýU_x0001_Ð_x0008_¦)_x0007__x0001__x0001_" xfId="5045"/>
    <cellStyle name="þ_x001d_ðK_x000c_Fý_x001b__x000d_9ýU_x0001_Ð_x0008_¦)_x0007__x0001__x0001_ 2" xfId="5046"/>
    <cellStyle name="thuong-10" xfId="5047"/>
    <cellStyle name="thuong-10 2" xfId="5048"/>
    <cellStyle name="thuong-10 2 2" xfId="5049"/>
    <cellStyle name="thuong-10 2 3" xfId="5050"/>
    <cellStyle name="thuong-10 2 4" xfId="5051"/>
    <cellStyle name="thuong-11" xfId="5052"/>
    <cellStyle name="thuong-11 2" xfId="5053"/>
    <cellStyle name="thuong-11 2 2" xfId="5054"/>
    <cellStyle name="thuong-11 3" xfId="5055"/>
    <cellStyle name="Thuyet minh" xfId="5056"/>
    <cellStyle name="Thuyet minh 2" xfId="5057"/>
    <cellStyle name="Tickmark" xfId="5058"/>
    <cellStyle name="Tickmark 2" xfId="5059"/>
    <cellStyle name="Tien1" xfId="5060"/>
    <cellStyle name="Tien1 2" xfId="5061"/>
    <cellStyle name="Tien1 2 2" xfId="5062"/>
    <cellStyle name="Tien1 2 3" xfId="5063"/>
    <cellStyle name="Tien1 2 4" xfId="5064"/>
    <cellStyle name="Tieu_de_2" xfId="5065"/>
    <cellStyle name="Times New Roman" xfId="5066"/>
    <cellStyle name="Times New Roman 2" xfId="5067"/>
    <cellStyle name="tit1" xfId="5068"/>
    <cellStyle name="tit1 2" xfId="5069"/>
    <cellStyle name="tit2" xfId="5070"/>
    <cellStyle name="tit2 2" xfId="5071"/>
    <cellStyle name="tit2 2 2" xfId="5072"/>
    <cellStyle name="tit2 3" xfId="5073"/>
    <cellStyle name="tit3" xfId="5074"/>
    <cellStyle name="tit3 2" xfId="5075"/>
    <cellStyle name="tit4" xfId="5076"/>
    <cellStyle name="tit4 2" xfId="5077"/>
    <cellStyle name="Title 2" xfId="5078"/>
    <cellStyle name="Title 2 2" xfId="5079"/>
    <cellStyle name="Tong so" xfId="5080"/>
    <cellStyle name="tong so 1" xfId="5081"/>
    <cellStyle name="tong so 1 2" xfId="5082"/>
    <cellStyle name="tong so 1 2 2" xfId="5083"/>
    <cellStyle name="tong so 1 2 3" xfId="5084"/>
    <cellStyle name="tong so 1 2 4" xfId="5085"/>
    <cellStyle name="Tong so 2" xfId="5086"/>
    <cellStyle name="Tong so_Bieu KHPTLN 2016-2020" xfId="5087"/>
    <cellStyle name="Tongcong" xfId="5088"/>
    <cellStyle name="Tongcong 2" xfId="5089"/>
    <cellStyle name="Tongcong 2 2" xfId="5090"/>
    <cellStyle name="Tongcong 2 3" xfId="5091"/>
    <cellStyle name="Tongcong 2 4" xfId="5092"/>
    <cellStyle name="Total 2" xfId="5093"/>
    <cellStyle name="Total 2 2" xfId="5094"/>
    <cellStyle name="trang" xfId="5095"/>
    <cellStyle name="trang 2" xfId="5096"/>
    <cellStyle name="tt1" xfId="5097"/>
    <cellStyle name="tt1 2" xfId="5098"/>
    <cellStyle name="Tusental (0)_pldt" xfId="5099"/>
    <cellStyle name="Tusental_pldt" xfId="5100"/>
    <cellStyle name="ux_3_¼­¿ï-¾È»ê" xfId="5101"/>
    <cellStyle name="Valuta (0)_CALPREZZ" xfId="5102"/>
    <cellStyle name="Valuta_ PESO ELETTR." xfId="5103"/>
    <cellStyle name="VANG1" xfId="5104"/>
    <cellStyle name="VANG1 2" xfId="5105"/>
    <cellStyle name="VANG1 2 2" xfId="5106"/>
    <cellStyle name="VANG1 3" xfId="5107"/>
    <cellStyle name="viet" xfId="5108"/>
    <cellStyle name="viet 2" xfId="5109"/>
    <cellStyle name="viet2" xfId="5110"/>
    <cellStyle name="viet2 2" xfId="5111"/>
    <cellStyle name="viet2 2 2" xfId="5112"/>
    <cellStyle name="viet2 3" xfId="5113"/>
    <cellStyle name="VLB-GTKÕ" xfId="5114"/>
    <cellStyle name="VLB-GTKÕ 2" xfId="5115"/>
    <cellStyle name="VLB-GTKÕ 2 2" xfId="5116"/>
    <cellStyle name="VLB-GTKÕ 2 3" xfId="5117"/>
    <cellStyle name="VLB-GTKÕ 2 4" xfId="5118"/>
    <cellStyle name="VN new romanNormal" xfId="5119"/>
    <cellStyle name="VN new romanNormal 2" xfId="5120"/>
    <cellStyle name="VN new romanNormal 2 2" xfId="5121"/>
    <cellStyle name="VN new romanNormal 2 2 2" xfId="5122"/>
    <cellStyle name="VN new romanNormal 2 3" xfId="5123"/>
    <cellStyle name="VN new romanNormal 3" xfId="5124"/>
    <cellStyle name="VN new romanNormal 3 2" xfId="5125"/>
    <cellStyle name="VN new romanNormal 3 2 2" xfId="5126"/>
    <cellStyle name="VN new romanNormal 3 3" xfId="5127"/>
    <cellStyle name="VN new romanNormal 4" xfId="5128"/>
    <cellStyle name="VN new romanNormal_05-12  KH trung han 2016-2020 - Liem Thinh edited" xfId="5129"/>
    <cellStyle name="Vn Time 13" xfId="5130"/>
    <cellStyle name="Vn Time 13 2" xfId="5131"/>
    <cellStyle name="Vn Time 14" xfId="5132"/>
    <cellStyle name="Vn Time 14 2" xfId="5133"/>
    <cellStyle name="Vn Time 14 2 2" xfId="5134"/>
    <cellStyle name="Vn Time 14 3" xfId="5135"/>
    <cellStyle name="Vn Time 14 3 2" xfId="5136"/>
    <cellStyle name="Vn Time 14 4" xfId="5137"/>
    <cellStyle name="VN time new roman" xfId="5138"/>
    <cellStyle name="VN time new roman 2" xfId="5139"/>
    <cellStyle name="VN time new roman 2 2" xfId="5140"/>
    <cellStyle name="VN time new roman 2 2 2" xfId="5141"/>
    <cellStyle name="VN time new roman 2 3" xfId="5142"/>
    <cellStyle name="VN time new roman 3" xfId="5143"/>
    <cellStyle name="VN time new roman 3 2" xfId="5144"/>
    <cellStyle name="VN time new roman 3 2 2" xfId="5145"/>
    <cellStyle name="VN time new roman 3 3" xfId="5146"/>
    <cellStyle name="VN time new roman 4" xfId="5147"/>
    <cellStyle name="VN time new roman_05-12  KH trung han 2016-2020 - Liem Thinh edited" xfId="5148"/>
    <cellStyle name="vn_time" xfId="5149"/>
    <cellStyle name="vnbo" xfId="5150"/>
    <cellStyle name="vnbo 2" xfId="5151"/>
    <cellStyle name="vnbo 2 2" xfId="5152"/>
    <cellStyle name="vnbo 3" xfId="5153"/>
    <cellStyle name="vnbo 3 2" xfId="5154"/>
    <cellStyle name="vnbo 4" xfId="5155"/>
    <cellStyle name="vnhead1" xfId="5156"/>
    <cellStyle name="vnhead1 2" xfId="5157"/>
    <cellStyle name="vnhead1 2 2" xfId="5158"/>
    <cellStyle name="vnhead1 3" xfId="5159"/>
    <cellStyle name="vnhead2" xfId="5160"/>
    <cellStyle name="vnhead2 2" xfId="5161"/>
    <cellStyle name="vnhead2 2 2" xfId="5162"/>
    <cellStyle name="vnhead2 3" xfId="5163"/>
    <cellStyle name="vnhead2 3 2" xfId="5164"/>
    <cellStyle name="vnhead2 4" xfId="5165"/>
    <cellStyle name="vnhead3" xfId="5166"/>
    <cellStyle name="vnhead3 2" xfId="5167"/>
    <cellStyle name="vnhead3 2 2" xfId="5168"/>
    <cellStyle name="vnhead3 3" xfId="5169"/>
    <cellStyle name="vnhead3 3 2" xfId="5170"/>
    <cellStyle name="vnhead3 4" xfId="5171"/>
    <cellStyle name="vnhead4" xfId="5172"/>
    <cellStyle name="vnhead4 2" xfId="5173"/>
    <cellStyle name="vntxt1" xfId="5174"/>
    <cellStyle name="vntxt1 10" xfId="5175"/>
    <cellStyle name="vntxt1 10 2" xfId="5176"/>
    <cellStyle name="vntxt1 11" xfId="5177"/>
    <cellStyle name="vntxt1 11 2" xfId="5178"/>
    <cellStyle name="vntxt1 12" xfId="5179"/>
    <cellStyle name="vntxt1 12 2" xfId="5180"/>
    <cellStyle name="vntxt1 13" xfId="5181"/>
    <cellStyle name="vntxt1 13 2" xfId="5182"/>
    <cellStyle name="vntxt1 14" xfId="5183"/>
    <cellStyle name="vntxt1 14 2" xfId="5184"/>
    <cellStyle name="vntxt1 15" xfId="5185"/>
    <cellStyle name="vntxt1 15 2" xfId="5186"/>
    <cellStyle name="vntxt1 16" xfId="5187"/>
    <cellStyle name="vntxt1 16 2" xfId="5188"/>
    <cellStyle name="vntxt1 17" xfId="5189"/>
    <cellStyle name="vntxt1 2" xfId="5190"/>
    <cellStyle name="vntxt1 2 2" xfId="5191"/>
    <cellStyle name="vntxt1 3" xfId="5192"/>
    <cellStyle name="vntxt1 3 2" xfId="5193"/>
    <cellStyle name="vntxt1 4" xfId="5194"/>
    <cellStyle name="vntxt1 4 2" xfId="5195"/>
    <cellStyle name="vntxt1 5" xfId="5196"/>
    <cellStyle name="vntxt1 5 2" xfId="5197"/>
    <cellStyle name="vntxt1 6" xfId="5198"/>
    <cellStyle name="vntxt1 6 2" xfId="5199"/>
    <cellStyle name="vntxt1 7" xfId="5200"/>
    <cellStyle name="vntxt1 7 2" xfId="5201"/>
    <cellStyle name="vntxt1 8" xfId="5202"/>
    <cellStyle name="vntxt1 8 2" xfId="5203"/>
    <cellStyle name="vntxt1 9" xfId="5204"/>
    <cellStyle name="vntxt1 9 2" xfId="5205"/>
    <cellStyle name="vntxt1_05-12  KH trung han 2016-2020 - Liem Thinh edited" xfId="5206"/>
    <cellStyle name="vntxt2" xfId="5207"/>
    <cellStyle name="vntxt2 2" xfId="5208"/>
    <cellStyle name="W?hrung [0]_35ERI8T2gbIEMixb4v26icuOo" xfId="5209"/>
    <cellStyle name="W?hrung_35ERI8T2gbIEMixb4v26icuOo" xfId="5210"/>
    <cellStyle name="Währung [0]_68574_Materialbedarfsliste" xfId="5211"/>
    <cellStyle name="Währung_68574_Materialbedarfsliste" xfId="5212"/>
    <cellStyle name="Walutowy [0]_Invoices2001Slovakia" xfId="5213"/>
    <cellStyle name="Walutowy_Invoices2001Slovakia" xfId="5214"/>
    <cellStyle name="Warning Text 2" xfId="5215"/>
    <cellStyle name="Warning Text 2 2" xfId="5216"/>
    <cellStyle name="wrap" xfId="5217"/>
    <cellStyle name="wrap 2" xfId="5218"/>
    <cellStyle name="Wไhrung [0]_35ERI8T2gbIEMixb4v26icuOo" xfId="5219"/>
    <cellStyle name="Wไhrung_35ERI8T2gbIEMixb4v26icuOo" xfId="5220"/>
    <cellStyle name="xan1" xfId="5221"/>
    <cellStyle name="xan1 2" xfId="5222"/>
    <cellStyle name="xan1 2 2" xfId="5223"/>
    <cellStyle name="xan1 2 3" xfId="5224"/>
    <cellStyle name="xan1 2 4" xfId="5225"/>
    <cellStyle name="xuan" xfId="5226"/>
    <cellStyle name="xuan 2" xfId="5227"/>
    <cellStyle name="y" xfId="5228"/>
    <cellStyle name="y 2" xfId="5229"/>
    <cellStyle name="y 2 2" xfId="5230"/>
    <cellStyle name="y 3" xfId="5231"/>
    <cellStyle name="Ý kh¸c_B¶ng 1 (2)" xfId="5232"/>
    <cellStyle name="เครื่องหมายสกุลเงิน [0]_FTC_OFFER" xfId="5233"/>
    <cellStyle name="เครื่องหมายสกุลเงิน_FTC_OFFER" xfId="5234"/>
    <cellStyle name="ปกติ_FTC_OFFER" xfId="5235"/>
    <cellStyle name=" [0.00]_ Att. 1- Cover" xfId="5236"/>
    <cellStyle name="_ Att. 1- Cover" xfId="5237"/>
    <cellStyle name="?_ Att. 1- Cover" xfId="5238"/>
    <cellStyle name="똿뗦먛귟 [0.00]_PRODUCT DETAIL Q1" xfId="5239"/>
    <cellStyle name="똿뗦먛귟_PRODUCT DETAIL Q1" xfId="5240"/>
    <cellStyle name="믅됞 [0.00]_PRODUCT DETAIL Q1" xfId="5241"/>
    <cellStyle name="믅됞_PRODUCT DETAIL Q1" xfId="5242"/>
    <cellStyle name="백분율_††††† " xfId="5243"/>
    <cellStyle name="뷭?_BOOKSHIP" xfId="5244"/>
    <cellStyle name="안건회계법인" xfId="5245"/>
    <cellStyle name="안건회계법인 2" xfId="5246"/>
    <cellStyle name="콤맀_Sheet1_총괄표 (수출입) (2)" xfId="5247"/>
    <cellStyle name="콤마 [ - 유형1" xfId="5248"/>
    <cellStyle name="콤마 [ - 유형1 2" xfId="5249"/>
    <cellStyle name="콤마 [ - 유형2" xfId="5250"/>
    <cellStyle name="콤마 [ - 유형2 2" xfId="5251"/>
    <cellStyle name="콤마 [ - 유형3" xfId="5252"/>
    <cellStyle name="콤마 [ - 유형3 2" xfId="5253"/>
    <cellStyle name="콤마 [ - 유형4" xfId="5254"/>
    <cellStyle name="콤마 [ - 유형4 2" xfId="5255"/>
    <cellStyle name="콤마 [ - 유형5" xfId="5256"/>
    <cellStyle name="콤마 [ - 유형5 2" xfId="5257"/>
    <cellStyle name="콤마 [ - 유형6" xfId="5258"/>
    <cellStyle name="콤마 [ - 유형6 2" xfId="5259"/>
    <cellStyle name="콤마 [ - 유형7" xfId="5260"/>
    <cellStyle name="콤마 [ - 유형7 2" xfId="5261"/>
    <cellStyle name="콤마 [ - 유형8" xfId="5262"/>
    <cellStyle name="콤마 [ - 유형8 2" xfId="5263"/>
    <cellStyle name="콤마 [0]_ 비목별 월별기술 " xfId="5264"/>
    <cellStyle name="콤마_ 비목별 월별기술 " xfId="5265"/>
    <cellStyle name="통화 [0]_††††† " xfId="5266"/>
    <cellStyle name="통화_††††† " xfId="5267"/>
    <cellStyle name="표섀_변경(최종)" xfId="5268"/>
    <cellStyle name="표준_ 97년 경영분석(안)" xfId="5269"/>
    <cellStyle name="표줠_Sheet1_1_총괄표 (수출입) (2)" xfId="5270"/>
    <cellStyle name="一般_00Q3902REV.1" xfId="5271"/>
    <cellStyle name="千分位[0]_00Q3902REV.1" xfId="5272"/>
    <cellStyle name="千分位_00Q3902REV.1" xfId="5273"/>
    <cellStyle name="桁区切り [0.00]_BE-BQ" xfId="5274"/>
    <cellStyle name="桁区切り_BE-BQ" xfId="5275"/>
    <cellStyle name="標準_(A1)BOQ " xfId="5276"/>
    <cellStyle name="貨幣 [0]_00Q3902REV.1" xfId="5277"/>
    <cellStyle name="貨幣[0]_BRE" xfId="5278"/>
    <cellStyle name="貨幣_00Q3902REV.1" xfId="5279"/>
    <cellStyle name="通貨 [0.00]_BE-BQ" xfId="5280"/>
    <cellStyle name="通貨_BE-BQ" xfId="528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U313"/>
  <sheetViews>
    <sheetView zoomScale="85" zoomScaleNormal="85" workbookViewId="0">
      <pane ySplit="1" topLeftCell="A37" activePane="bottomLeft" state="frozen"/>
      <selection activeCell="L42" sqref="L42"/>
      <selection pane="bottomLeft" activeCell="L42" sqref="L42"/>
    </sheetView>
  </sheetViews>
  <sheetFormatPr defaultRowHeight="15"/>
  <cols>
    <col min="1" max="1" width="6.85546875" style="29" customWidth="1"/>
    <col min="2" max="2" width="27.42578125" style="30" customWidth="1"/>
    <col min="3" max="3" width="12.85546875" style="31" customWidth="1"/>
    <col min="4" max="4" width="12.85546875" style="31" hidden="1" customWidth="1"/>
    <col min="5" max="5" width="40.42578125" style="31" customWidth="1"/>
    <col min="6" max="6" width="9.140625" style="1" customWidth="1"/>
    <col min="7" max="7" width="12.85546875" style="32" customWidth="1"/>
    <col min="8" max="8" width="12.85546875" style="320" customWidth="1"/>
    <col min="9" max="9" width="12.85546875" style="140" customWidth="1"/>
    <col min="10" max="10" width="10.7109375" style="32" customWidth="1"/>
    <col min="11" max="11" width="12.7109375" style="32" customWidth="1"/>
    <col min="12" max="12" width="10.85546875" style="32" customWidth="1"/>
    <col min="13" max="13" width="11.28515625" style="32" customWidth="1"/>
    <col min="14" max="14" width="9.7109375" style="32" customWidth="1"/>
    <col min="15" max="15" width="6.140625" style="31" customWidth="1"/>
    <col min="16" max="16" width="15.85546875" style="386" customWidth="1"/>
    <col min="17" max="17" width="9.85546875" style="386" customWidth="1"/>
    <col min="18" max="18" width="9.28515625" style="386" bestFit="1" customWidth="1"/>
    <col min="19" max="245" width="8.85546875" style="1"/>
    <col min="246" max="246" width="6.85546875" style="1" customWidth="1"/>
    <col min="247" max="247" width="27.42578125" style="1" customWidth="1"/>
    <col min="248" max="248" width="12.85546875" style="1" customWidth="1"/>
    <col min="249" max="249" width="0" style="1" hidden="1" customWidth="1"/>
    <col min="250" max="250" width="40.42578125" style="1" customWidth="1"/>
    <col min="251" max="251" width="9.140625" style="1" customWidth="1"/>
    <col min="252" max="253" width="11" style="1" customWidth="1"/>
    <col min="254" max="254" width="12.28515625" style="1" customWidth="1"/>
    <col min="255" max="257" width="12.85546875" style="1" customWidth="1"/>
    <col min="258" max="258" width="10.7109375" style="1" customWidth="1"/>
    <col min="259" max="259" width="12.7109375" style="1" customWidth="1"/>
    <col min="260" max="260" width="10.85546875" style="1" customWidth="1"/>
    <col min="261" max="261" width="11.28515625" style="1" customWidth="1"/>
    <col min="262" max="262" width="9.7109375" style="1" customWidth="1"/>
    <col min="263" max="263" width="11.140625" style="1" customWidth="1"/>
    <col min="264" max="264" width="12.42578125" style="1" customWidth="1"/>
    <col min="265" max="270" width="9.7109375" style="1" customWidth="1"/>
    <col min="271" max="271" width="6.140625" style="1" customWidth="1"/>
    <col min="272" max="501" width="8.85546875" style="1"/>
    <col min="502" max="502" width="6.85546875" style="1" customWidth="1"/>
    <col min="503" max="503" width="27.42578125" style="1" customWidth="1"/>
    <col min="504" max="504" width="12.85546875" style="1" customWidth="1"/>
    <col min="505" max="505" width="0" style="1" hidden="1" customWidth="1"/>
    <col min="506" max="506" width="40.42578125" style="1" customWidth="1"/>
    <col min="507" max="507" width="9.140625" style="1" customWidth="1"/>
    <col min="508" max="509" width="11" style="1" customWidth="1"/>
    <col min="510" max="510" width="12.28515625" style="1" customWidth="1"/>
    <col min="511" max="513" width="12.85546875" style="1" customWidth="1"/>
    <col min="514" max="514" width="10.7109375" style="1" customWidth="1"/>
    <col min="515" max="515" width="12.7109375" style="1" customWidth="1"/>
    <col min="516" max="516" width="10.85546875" style="1" customWidth="1"/>
    <col min="517" max="517" width="11.28515625" style="1" customWidth="1"/>
    <col min="518" max="518" width="9.7109375" style="1" customWidth="1"/>
    <col min="519" max="519" width="11.140625" style="1" customWidth="1"/>
    <col min="520" max="520" width="12.42578125" style="1" customWidth="1"/>
    <col min="521" max="526" width="9.7109375" style="1" customWidth="1"/>
    <col min="527" max="527" width="6.140625" style="1" customWidth="1"/>
    <col min="528" max="757" width="8.85546875" style="1"/>
    <col min="758" max="758" width="6.85546875" style="1" customWidth="1"/>
    <col min="759" max="759" width="27.42578125" style="1" customWidth="1"/>
    <col min="760" max="760" width="12.85546875" style="1" customWidth="1"/>
    <col min="761" max="761" width="0" style="1" hidden="1" customWidth="1"/>
    <col min="762" max="762" width="40.42578125" style="1" customWidth="1"/>
    <col min="763" max="763" width="9.140625" style="1" customWidth="1"/>
    <col min="764" max="765" width="11" style="1" customWidth="1"/>
    <col min="766" max="766" width="12.28515625" style="1" customWidth="1"/>
    <col min="767" max="769" width="12.85546875" style="1" customWidth="1"/>
    <col min="770" max="770" width="10.7109375" style="1" customWidth="1"/>
    <col min="771" max="771" width="12.7109375" style="1" customWidth="1"/>
    <col min="772" max="772" width="10.85546875" style="1" customWidth="1"/>
    <col min="773" max="773" width="11.28515625" style="1" customWidth="1"/>
    <col min="774" max="774" width="9.7109375" style="1" customWidth="1"/>
    <col min="775" max="775" width="11.140625" style="1" customWidth="1"/>
    <col min="776" max="776" width="12.42578125" style="1" customWidth="1"/>
    <col min="777" max="782" width="9.7109375" style="1" customWidth="1"/>
    <col min="783" max="783" width="6.140625" style="1" customWidth="1"/>
    <col min="784" max="1013" width="8.85546875" style="1"/>
    <col min="1014" max="1014" width="6.85546875" style="1" customWidth="1"/>
    <col min="1015" max="1015" width="27.42578125" style="1" customWidth="1"/>
    <col min="1016" max="1016" width="12.85546875" style="1" customWidth="1"/>
    <col min="1017" max="1017" width="0" style="1" hidden="1" customWidth="1"/>
    <col min="1018" max="1018" width="40.42578125" style="1" customWidth="1"/>
    <col min="1019" max="1019" width="9.140625" style="1" customWidth="1"/>
    <col min="1020" max="1021" width="11" style="1" customWidth="1"/>
    <col min="1022" max="1022" width="12.28515625" style="1" customWidth="1"/>
    <col min="1023" max="1025" width="12.85546875" style="1" customWidth="1"/>
    <col min="1026" max="1026" width="10.7109375" style="1" customWidth="1"/>
    <col min="1027" max="1027" width="12.7109375" style="1" customWidth="1"/>
    <col min="1028" max="1028" width="10.85546875" style="1" customWidth="1"/>
    <col min="1029" max="1029" width="11.28515625" style="1" customWidth="1"/>
    <col min="1030" max="1030" width="9.7109375" style="1" customWidth="1"/>
    <col min="1031" max="1031" width="11.140625" style="1" customWidth="1"/>
    <col min="1032" max="1032" width="12.42578125" style="1" customWidth="1"/>
    <col min="1033" max="1038" width="9.7109375" style="1" customWidth="1"/>
    <col min="1039" max="1039" width="6.140625" style="1" customWidth="1"/>
    <col min="1040" max="1269" width="8.85546875" style="1"/>
    <col min="1270" max="1270" width="6.85546875" style="1" customWidth="1"/>
    <col min="1271" max="1271" width="27.42578125" style="1" customWidth="1"/>
    <col min="1272" max="1272" width="12.85546875" style="1" customWidth="1"/>
    <col min="1273" max="1273" width="0" style="1" hidden="1" customWidth="1"/>
    <col min="1274" max="1274" width="40.42578125" style="1" customWidth="1"/>
    <col min="1275" max="1275" width="9.140625" style="1" customWidth="1"/>
    <col min="1276" max="1277" width="11" style="1" customWidth="1"/>
    <col min="1278" max="1278" width="12.28515625" style="1" customWidth="1"/>
    <col min="1279" max="1281" width="12.85546875" style="1" customWidth="1"/>
    <col min="1282" max="1282" width="10.7109375" style="1" customWidth="1"/>
    <col min="1283" max="1283" width="12.7109375" style="1" customWidth="1"/>
    <col min="1284" max="1284" width="10.85546875" style="1" customWidth="1"/>
    <col min="1285" max="1285" width="11.28515625" style="1" customWidth="1"/>
    <col min="1286" max="1286" width="9.7109375" style="1" customWidth="1"/>
    <col min="1287" max="1287" width="11.140625" style="1" customWidth="1"/>
    <col min="1288" max="1288" width="12.42578125" style="1" customWidth="1"/>
    <col min="1289" max="1294" width="9.7109375" style="1" customWidth="1"/>
    <col min="1295" max="1295" width="6.140625" style="1" customWidth="1"/>
    <col min="1296" max="1525" width="8.85546875" style="1"/>
    <col min="1526" max="1526" width="6.85546875" style="1" customWidth="1"/>
    <col min="1527" max="1527" width="27.42578125" style="1" customWidth="1"/>
    <col min="1528" max="1528" width="12.85546875" style="1" customWidth="1"/>
    <col min="1529" max="1529" width="0" style="1" hidden="1" customWidth="1"/>
    <col min="1530" max="1530" width="40.42578125" style="1" customWidth="1"/>
    <col min="1531" max="1531" width="9.140625" style="1" customWidth="1"/>
    <col min="1532" max="1533" width="11" style="1" customWidth="1"/>
    <col min="1534" max="1534" width="12.28515625" style="1" customWidth="1"/>
    <col min="1535" max="1537" width="12.85546875" style="1" customWidth="1"/>
    <col min="1538" max="1538" width="10.7109375" style="1" customWidth="1"/>
    <col min="1539" max="1539" width="12.7109375" style="1" customWidth="1"/>
    <col min="1540" max="1540" width="10.85546875" style="1" customWidth="1"/>
    <col min="1541" max="1541" width="11.28515625" style="1" customWidth="1"/>
    <col min="1542" max="1542" width="9.7109375" style="1" customWidth="1"/>
    <col min="1543" max="1543" width="11.140625" style="1" customWidth="1"/>
    <col min="1544" max="1544" width="12.42578125" style="1" customWidth="1"/>
    <col min="1545" max="1550" width="9.7109375" style="1" customWidth="1"/>
    <col min="1551" max="1551" width="6.140625" style="1" customWidth="1"/>
    <col min="1552" max="1781" width="8.85546875" style="1"/>
    <col min="1782" max="1782" width="6.85546875" style="1" customWidth="1"/>
    <col min="1783" max="1783" width="27.42578125" style="1" customWidth="1"/>
    <col min="1784" max="1784" width="12.85546875" style="1" customWidth="1"/>
    <col min="1785" max="1785" width="0" style="1" hidden="1" customWidth="1"/>
    <col min="1786" max="1786" width="40.42578125" style="1" customWidth="1"/>
    <col min="1787" max="1787" width="9.140625" style="1" customWidth="1"/>
    <col min="1788" max="1789" width="11" style="1" customWidth="1"/>
    <col min="1790" max="1790" width="12.28515625" style="1" customWidth="1"/>
    <col min="1791" max="1793" width="12.85546875" style="1" customWidth="1"/>
    <col min="1794" max="1794" width="10.7109375" style="1" customWidth="1"/>
    <col min="1795" max="1795" width="12.7109375" style="1" customWidth="1"/>
    <col min="1796" max="1796" width="10.85546875" style="1" customWidth="1"/>
    <col min="1797" max="1797" width="11.28515625" style="1" customWidth="1"/>
    <col min="1798" max="1798" width="9.7109375" style="1" customWidth="1"/>
    <col min="1799" max="1799" width="11.140625" style="1" customWidth="1"/>
    <col min="1800" max="1800" width="12.42578125" style="1" customWidth="1"/>
    <col min="1801" max="1806" width="9.7109375" style="1" customWidth="1"/>
    <col min="1807" max="1807" width="6.140625" style="1" customWidth="1"/>
    <col min="1808" max="2037" width="8.85546875" style="1"/>
    <col min="2038" max="2038" width="6.85546875" style="1" customWidth="1"/>
    <col min="2039" max="2039" width="27.42578125" style="1" customWidth="1"/>
    <col min="2040" max="2040" width="12.85546875" style="1" customWidth="1"/>
    <col min="2041" max="2041" width="0" style="1" hidden="1" customWidth="1"/>
    <col min="2042" max="2042" width="40.42578125" style="1" customWidth="1"/>
    <col min="2043" max="2043" width="9.140625" style="1" customWidth="1"/>
    <col min="2044" max="2045" width="11" style="1" customWidth="1"/>
    <col min="2046" max="2046" width="12.28515625" style="1" customWidth="1"/>
    <col min="2047" max="2049" width="12.85546875" style="1" customWidth="1"/>
    <col min="2050" max="2050" width="10.7109375" style="1" customWidth="1"/>
    <col min="2051" max="2051" width="12.7109375" style="1" customWidth="1"/>
    <col min="2052" max="2052" width="10.85546875" style="1" customWidth="1"/>
    <col min="2053" max="2053" width="11.28515625" style="1" customWidth="1"/>
    <col min="2054" max="2054" width="9.7109375" style="1" customWidth="1"/>
    <col min="2055" max="2055" width="11.140625" style="1" customWidth="1"/>
    <col min="2056" max="2056" width="12.42578125" style="1" customWidth="1"/>
    <col min="2057" max="2062" width="9.7109375" style="1" customWidth="1"/>
    <col min="2063" max="2063" width="6.140625" style="1" customWidth="1"/>
    <col min="2064" max="2293" width="8.85546875" style="1"/>
    <col min="2294" max="2294" width="6.85546875" style="1" customWidth="1"/>
    <col min="2295" max="2295" width="27.42578125" style="1" customWidth="1"/>
    <col min="2296" max="2296" width="12.85546875" style="1" customWidth="1"/>
    <col min="2297" max="2297" width="0" style="1" hidden="1" customWidth="1"/>
    <col min="2298" max="2298" width="40.42578125" style="1" customWidth="1"/>
    <col min="2299" max="2299" width="9.140625" style="1" customWidth="1"/>
    <col min="2300" max="2301" width="11" style="1" customWidth="1"/>
    <col min="2302" max="2302" width="12.28515625" style="1" customWidth="1"/>
    <col min="2303" max="2305" width="12.85546875" style="1" customWidth="1"/>
    <col min="2306" max="2306" width="10.7109375" style="1" customWidth="1"/>
    <col min="2307" max="2307" width="12.7109375" style="1" customWidth="1"/>
    <col min="2308" max="2308" width="10.85546875" style="1" customWidth="1"/>
    <col min="2309" max="2309" width="11.28515625" style="1" customWidth="1"/>
    <col min="2310" max="2310" width="9.7109375" style="1" customWidth="1"/>
    <col min="2311" max="2311" width="11.140625" style="1" customWidth="1"/>
    <col min="2312" max="2312" width="12.42578125" style="1" customWidth="1"/>
    <col min="2313" max="2318" width="9.7109375" style="1" customWidth="1"/>
    <col min="2319" max="2319" width="6.140625" style="1" customWidth="1"/>
    <col min="2320" max="2549" width="8.85546875" style="1"/>
    <col min="2550" max="2550" width="6.85546875" style="1" customWidth="1"/>
    <col min="2551" max="2551" width="27.42578125" style="1" customWidth="1"/>
    <col min="2552" max="2552" width="12.85546875" style="1" customWidth="1"/>
    <col min="2553" max="2553" width="0" style="1" hidden="1" customWidth="1"/>
    <col min="2554" max="2554" width="40.42578125" style="1" customWidth="1"/>
    <col min="2555" max="2555" width="9.140625" style="1" customWidth="1"/>
    <col min="2556" max="2557" width="11" style="1" customWidth="1"/>
    <col min="2558" max="2558" width="12.28515625" style="1" customWidth="1"/>
    <col min="2559" max="2561" width="12.85546875" style="1" customWidth="1"/>
    <col min="2562" max="2562" width="10.7109375" style="1" customWidth="1"/>
    <col min="2563" max="2563" width="12.7109375" style="1" customWidth="1"/>
    <col min="2564" max="2564" width="10.85546875" style="1" customWidth="1"/>
    <col min="2565" max="2565" width="11.28515625" style="1" customWidth="1"/>
    <col min="2566" max="2566" width="9.7109375" style="1" customWidth="1"/>
    <col min="2567" max="2567" width="11.140625" style="1" customWidth="1"/>
    <col min="2568" max="2568" width="12.42578125" style="1" customWidth="1"/>
    <col min="2569" max="2574" width="9.7109375" style="1" customWidth="1"/>
    <col min="2575" max="2575" width="6.140625" style="1" customWidth="1"/>
    <col min="2576" max="2805" width="8.85546875" style="1"/>
    <col min="2806" max="2806" width="6.85546875" style="1" customWidth="1"/>
    <col min="2807" max="2807" width="27.42578125" style="1" customWidth="1"/>
    <col min="2808" max="2808" width="12.85546875" style="1" customWidth="1"/>
    <col min="2809" max="2809" width="0" style="1" hidden="1" customWidth="1"/>
    <col min="2810" max="2810" width="40.42578125" style="1" customWidth="1"/>
    <col min="2811" max="2811" width="9.140625" style="1" customWidth="1"/>
    <col min="2812" max="2813" width="11" style="1" customWidth="1"/>
    <col min="2814" max="2814" width="12.28515625" style="1" customWidth="1"/>
    <col min="2815" max="2817" width="12.85546875" style="1" customWidth="1"/>
    <col min="2818" max="2818" width="10.7109375" style="1" customWidth="1"/>
    <col min="2819" max="2819" width="12.7109375" style="1" customWidth="1"/>
    <col min="2820" max="2820" width="10.85546875" style="1" customWidth="1"/>
    <col min="2821" max="2821" width="11.28515625" style="1" customWidth="1"/>
    <col min="2822" max="2822" width="9.7109375" style="1" customWidth="1"/>
    <col min="2823" max="2823" width="11.140625" style="1" customWidth="1"/>
    <col min="2824" max="2824" width="12.42578125" style="1" customWidth="1"/>
    <col min="2825" max="2830" width="9.7109375" style="1" customWidth="1"/>
    <col min="2831" max="2831" width="6.140625" style="1" customWidth="1"/>
    <col min="2832" max="3061" width="8.85546875" style="1"/>
    <col min="3062" max="3062" width="6.85546875" style="1" customWidth="1"/>
    <col min="3063" max="3063" width="27.42578125" style="1" customWidth="1"/>
    <col min="3064" max="3064" width="12.85546875" style="1" customWidth="1"/>
    <col min="3065" max="3065" width="0" style="1" hidden="1" customWidth="1"/>
    <col min="3066" max="3066" width="40.42578125" style="1" customWidth="1"/>
    <col min="3067" max="3067" width="9.140625" style="1" customWidth="1"/>
    <col min="3068" max="3069" width="11" style="1" customWidth="1"/>
    <col min="3070" max="3070" width="12.28515625" style="1" customWidth="1"/>
    <col min="3071" max="3073" width="12.85546875" style="1" customWidth="1"/>
    <col min="3074" max="3074" width="10.7109375" style="1" customWidth="1"/>
    <col min="3075" max="3075" width="12.7109375" style="1" customWidth="1"/>
    <col min="3076" max="3076" width="10.85546875" style="1" customWidth="1"/>
    <col min="3077" max="3077" width="11.28515625" style="1" customWidth="1"/>
    <col min="3078" max="3078" width="9.7109375" style="1" customWidth="1"/>
    <col min="3079" max="3079" width="11.140625" style="1" customWidth="1"/>
    <col min="3080" max="3080" width="12.42578125" style="1" customWidth="1"/>
    <col min="3081" max="3086" width="9.7109375" style="1" customWidth="1"/>
    <col min="3087" max="3087" width="6.140625" style="1" customWidth="1"/>
    <col min="3088" max="3317" width="8.85546875" style="1"/>
    <col min="3318" max="3318" width="6.85546875" style="1" customWidth="1"/>
    <col min="3319" max="3319" width="27.42578125" style="1" customWidth="1"/>
    <col min="3320" max="3320" width="12.85546875" style="1" customWidth="1"/>
    <col min="3321" max="3321" width="0" style="1" hidden="1" customWidth="1"/>
    <col min="3322" max="3322" width="40.42578125" style="1" customWidth="1"/>
    <col min="3323" max="3323" width="9.140625" style="1" customWidth="1"/>
    <col min="3324" max="3325" width="11" style="1" customWidth="1"/>
    <col min="3326" max="3326" width="12.28515625" style="1" customWidth="1"/>
    <col min="3327" max="3329" width="12.85546875" style="1" customWidth="1"/>
    <col min="3330" max="3330" width="10.7109375" style="1" customWidth="1"/>
    <col min="3331" max="3331" width="12.7109375" style="1" customWidth="1"/>
    <col min="3332" max="3332" width="10.85546875" style="1" customWidth="1"/>
    <col min="3333" max="3333" width="11.28515625" style="1" customWidth="1"/>
    <col min="3334" max="3334" width="9.7109375" style="1" customWidth="1"/>
    <col min="3335" max="3335" width="11.140625" style="1" customWidth="1"/>
    <col min="3336" max="3336" width="12.42578125" style="1" customWidth="1"/>
    <col min="3337" max="3342" width="9.7109375" style="1" customWidth="1"/>
    <col min="3343" max="3343" width="6.140625" style="1" customWidth="1"/>
    <col min="3344" max="3573" width="8.85546875" style="1"/>
    <col min="3574" max="3574" width="6.85546875" style="1" customWidth="1"/>
    <col min="3575" max="3575" width="27.42578125" style="1" customWidth="1"/>
    <col min="3576" max="3576" width="12.85546875" style="1" customWidth="1"/>
    <col min="3577" max="3577" width="0" style="1" hidden="1" customWidth="1"/>
    <col min="3578" max="3578" width="40.42578125" style="1" customWidth="1"/>
    <col min="3579" max="3579" width="9.140625" style="1" customWidth="1"/>
    <col min="3580" max="3581" width="11" style="1" customWidth="1"/>
    <col min="3582" max="3582" width="12.28515625" style="1" customWidth="1"/>
    <col min="3583" max="3585" width="12.85546875" style="1" customWidth="1"/>
    <col min="3586" max="3586" width="10.7109375" style="1" customWidth="1"/>
    <col min="3587" max="3587" width="12.7109375" style="1" customWidth="1"/>
    <col min="3588" max="3588" width="10.85546875" style="1" customWidth="1"/>
    <col min="3589" max="3589" width="11.28515625" style="1" customWidth="1"/>
    <col min="3590" max="3590" width="9.7109375" style="1" customWidth="1"/>
    <col min="3591" max="3591" width="11.140625" style="1" customWidth="1"/>
    <col min="3592" max="3592" width="12.42578125" style="1" customWidth="1"/>
    <col min="3593" max="3598" width="9.7109375" style="1" customWidth="1"/>
    <col min="3599" max="3599" width="6.140625" style="1" customWidth="1"/>
    <col min="3600" max="3829" width="8.85546875" style="1"/>
    <col min="3830" max="3830" width="6.85546875" style="1" customWidth="1"/>
    <col min="3831" max="3831" width="27.42578125" style="1" customWidth="1"/>
    <col min="3832" max="3832" width="12.85546875" style="1" customWidth="1"/>
    <col min="3833" max="3833" width="0" style="1" hidden="1" customWidth="1"/>
    <col min="3834" max="3834" width="40.42578125" style="1" customWidth="1"/>
    <col min="3835" max="3835" width="9.140625" style="1" customWidth="1"/>
    <col min="3836" max="3837" width="11" style="1" customWidth="1"/>
    <col min="3838" max="3838" width="12.28515625" style="1" customWidth="1"/>
    <col min="3839" max="3841" width="12.85546875" style="1" customWidth="1"/>
    <col min="3842" max="3842" width="10.7109375" style="1" customWidth="1"/>
    <col min="3843" max="3843" width="12.7109375" style="1" customWidth="1"/>
    <col min="3844" max="3844" width="10.85546875" style="1" customWidth="1"/>
    <col min="3845" max="3845" width="11.28515625" style="1" customWidth="1"/>
    <col min="3846" max="3846" width="9.7109375" style="1" customWidth="1"/>
    <col min="3847" max="3847" width="11.140625" style="1" customWidth="1"/>
    <col min="3848" max="3848" width="12.42578125" style="1" customWidth="1"/>
    <col min="3849" max="3854" width="9.7109375" style="1" customWidth="1"/>
    <col min="3855" max="3855" width="6.140625" style="1" customWidth="1"/>
    <col min="3856" max="4085" width="8.85546875" style="1"/>
    <col min="4086" max="4086" width="6.85546875" style="1" customWidth="1"/>
    <col min="4087" max="4087" width="27.42578125" style="1" customWidth="1"/>
    <col min="4088" max="4088" width="12.85546875" style="1" customWidth="1"/>
    <col min="4089" max="4089" width="0" style="1" hidden="1" customWidth="1"/>
    <col min="4090" max="4090" width="40.42578125" style="1" customWidth="1"/>
    <col min="4091" max="4091" width="9.140625" style="1" customWidth="1"/>
    <col min="4092" max="4093" width="11" style="1" customWidth="1"/>
    <col min="4094" max="4094" width="12.28515625" style="1" customWidth="1"/>
    <col min="4095" max="4097" width="12.85546875" style="1" customWidth="1"/>
    <col min="4098" max="4098" width="10.7109375" style="1" customWidth="1"/>
    <col min="4099" max="4099" width="12.7109375" style="1" customWidth="1"/>
    <col min="4100" max="4100" width="10.85546875" style="1" customWidth="1"/>
    <col min="4101" max="4101" width="11.28515625" style="1" customWidth="1"/>
    <col min="4102" max="4102" width="9.7109375" style="1" customWidth="1"/>
    <col min="4103" max="4103" width="11.140625" style="1" customWidth="1"/>
    <col min="4104" max="4104" width="12.42578125" style="1" customWidth="1"/>
    <col min="4105" max="4110" width="9.7109375" style="1" customWidth="1"/>
    <col min="4111" max="4111" width="6.140625" style="1" customWidth="1"/>
    <col min="4112" max="4341" width="8.85546875" style="1"/>
    <col min="4342" max="4342" width="6.85546875" style="1" customWidth="1"/>
    <col min="4343" max="4343" width="27.42578125" style="1" customWidth="1"/>
    <col min="4344" max="4344" width="12.85546875" style="1" customWidth="1"/>
    <col min="4345" max="4345" width="0" style="1" hidden="1" customWidth="1"/>
    <col min="4346" max="4346" width="40.42578125" style="1" customWidth="1"/>
    <col min="4347" max="4347" width="9.140625" style="1" customWidth="1"/>
    <col min="4348" max="4349" width="11" style="1" customWidth="1"/>
    <col min="4350" max="4350" width="12.28515625" style="1" customWidth="1"/>
    <col min="4351" max="4353" width="12.85546875" style="1" customWidth="1"/>
    <col min="4354" max="4354" width="10.7109375" style="1" customWidth="1"/>
    <col min="4355" max="4355" width="12.7109375" style="1" customWidth="1"/>
    <col min="4356" max="4356" width="10.85546875" style="1" customWidth="1"/>
    <col min="4357" max="4357" width="11.28515625" style="1" customWidth="1"/>
    <col min="4358" max="4358" width="9.7109375" style="1" customWidth="1"/>
    <col min="4359" max="4359" width="11.140625" style="1" customWidth="1"/>
    <col min="4360" max="4360" width="12.42578125" style="1" customWidth="1"/>
    <col min="4361" max="4366" width="9.7109375" style="1" customWidth="1"/>
    <col min="4367" max="4367" width="6.140625" style="1" customWidth="1"/>
    <col min="4368" max="4597" width="8.85546875" style="1"/>
    <col min="4598" max="4598" width="6.85546875" style="1" customWidth="1"/>
    <col min="4599" max="4599" width="27.42578125" style="1" customWidth="1"/>
    <col min="4600" max="4600" width="12.85546875" style="1" customWidth="1"/>
    <col min="4601" max="4601" width="0" style="1" hidden="1" customWidth="1"/>
    <col min="4602" max="4602" width="40.42578125" style="1" customWidth="1"/>
    <col min="4603" max="4603" width="9.140625" style="1" customWidth="1"/>
    <col min="4604" max="4605" width="11" style="1" customWidth="1"/>
    <col min="4606" max="4606" width="12.28515625" style="1" customWidth="1"/>
    <col min="4607" max="4609" width="12.85546875" style="1" customWidth="1"/>
    <col min="4610" max="4610" width="10.7109375" style="1" customWidth="1"/>
    <col min="4611" max="4611" width="12.7109375" style="1" customWidth="1"/>
    <col min="4612" max="4612" width="10.85546875" style="1" customWidth="1"/>
    <col min="4613" max="4613" width="11.28515625" style="1" customWidth="1"/>
    <col min="4614" max="4614" width="9.7109375" style="1" customWidth="1"/>
    <col min="4615" max="4615" width="11.140625" style="1" customWidth="1"/>
    <col min="4616" max="4616" width="12.42578125" style="1" customWidth="1"/>
    <col min="4617" max="4622" width="9.7109375" style="1" customWidth="1"/>
    <col min="4623" max="4623" width="6.140625" style="1" customWidth="1"/>
    <col min="4624" max="4853" width="8.85546875" style="1"/>
    <col min="4854" max="4854" width="6.85546875" style="1" customWidth="1"/>
    <col min="4855" max="4855" width="27.42578125" style="1" customWidth="1"/>
    <col min="4856" max="4856" width="12.85546875" style="1" customWidth="1"/>
    <col min="4857" max="4857" width="0" style="1" hidden="1" customWidth="1"/>
    <col min="4858" max="4858" width="40.42578125" style="1" customWidth="1"/>
    <col min="4859" max="4859" width="9.140625" style="1" customWidth="1"/>
    <col min="4860" max="4861" width="11" style="1" customWidth="1"/>
    <col min="4862" max="4862" width="12.28515625" style="1" customWidth="1"/>
    <col min="4863" max="4865" width="12.85546875" style="1" customWidth="1"/>
    <col min="4866" max="4866" width="10.7109375" style="1" customWidth="1"/>
    <col min="4867" max="4867" width="12.7109375" style="1" customWidth="1"/>
    <col min="4868" max="4868" width="10.85546875" style="1" customWidth="1"/>
    <col min="4869" max="4869" width="11.28515625" style="1" customWidth="1"/>
    <col min="4870" max="4870" width="9.7109375" style="1" customWidth="1"/>
    <col min="4871" max="4871" width="11.140625" style="1" customWidth="1"/>
    <col min="4872" max="4872" width="12.42578125" style="1" customWidth="1"/>
    <col min="4873" max="4878" width="9.7109375" style="1" customWidth="1"/>
    <col min="4879" max="4879" width="6.140625" style="1" customWidth="1"/>
    <col min="4880" max="5109" width="8.85546875" style="1"/>
    <col min="5110" max="5110" width="6.85546875" style="1" customWidth="1"/>
    <col min="5111" max="5111" width="27.42578125" style="1" customWidth="1"/>
    <col min="5112" max="5112" width="12.85546875" style="1" customWidth="1"/>
    <col min="5113" max="5113" width="0" style="1" hidden="1" customWidth="1"/>
    <col min="5114" max="5114" width="40.42578125" style="1" customWidth="1"/>
    <col min="5115" max="5115" width="9.140625" style="1" customWidth="1"/>
    <col min="5116" max="5117" width="11" style="1" customWidth="1"/>
    <col min="5118" max="5118" width="12.28515625" style="1" customWidth="1"/>
    <col min="5119" max="5121" width="12.85546875" style="1" customWidth="1"/>
    <col min="5122" max="5122" width="10.7109375" style="1" customWidth="1"/>
    <col min="5123" max="5123" width="12.7109375" style="1" customWidth="1"/>
    <col min="5124" max="5124" width="10.85546875" style="1" customWidth="1"/>
    <col min="5125" max="5125" width="11.28515625" style="1" customWidth="1"/>
    <col min="5126" max="5126" width="9.7109375" style="1" customWidth="1"/>
    <col min="5127" max="5127" width="11.140625" style="1" customWidth="1"/>
    <col min="5128" max="5128" width="12.42578125" style="1" customWidth="1"/>
    <col min="5129" max="5134" width="9.7109375" style="1" customWidth="1"/>
    <col min="5135" max="5135" width="6.140625" style="1" customWidth="1"/>
    <col min="5136" max="5365" width="8.85546875" style="1"/>
    <col min="5366" max="5366" width="6.85546875" style="1" customWidth="1"/>
    <col min="5367" max="5367" width="27.42578125" style="1" customWidth="1"/>
    <col min="5368" max="5368" width="12.85546875" style="1" customWidth="1"/>
    <col min="5369" max="5369" width="0" style="1" hidden="1" customWidth="1"/>
    <col min="5370" max="5370" width="40.42578125" style="1" customWidth="1"/>
    <col min="5371" max="5371" width="9.140625" style="1" customWidth="1"/>
    <col min="5372" max="5373" width="11" style="1" customWidth="1"/>
    <col min="5374" max="5374" width="12.28515625" style="1" customWidth="1"/>
    <col min="5375" max="5377" width="12.85546875" style="1" customWidth="1"/>
    <col min="5378" max="5378" width="10.7109375" style="1" customWidth="1"/>
    <col min="5379" max="5379" width="12.7109375" style="1" customWidth="1"/>
    <col min="5380" max="5380" width="10.85546875" style="1" customWidth="1"/>
    <col min="5381" max="5381" width="11.28515625" style="1" customWidth="1"/>
    <col min="5382" max="5382" width="9.7109375" style="1" customWidth="1"/>
    <col min="5383" max="5383" width="11.140625" style="1" customWidth="1"/>
    <col min="5384" max="5384" width="12.42578125" style="1" customWidth="1"/>
    <col min="5385" max="5390" width="9.7109375" style="1" customWidth="1"/>
    <col min="5391" max="5391" width="6.140625" style="1" customWidth="1"/>
    <col min="5392" max="5621" width="8.85546875" style="1"/>
    <col min="5622" max="5622" width="6.85546875" style="1" customWidth="1"/>
    <col min="5623" max="5623" width="27.42578125" style="1" customWidth="1"/>
    <col min="5624" max="5624" width="12.85546875" style="1" customWidth="1"/>
    <col min="5625" max="5625" width="0" style="1" hidden="1" customWidth="1"/>
    <col min="5626" max="5626" width="40.42578125" style="1" customWidth="1"/>
    <col min="5627" max="5627" width="9.140625" style="1" customWidth="1"/>
    <col min="5628" max="5629" width="11" style="1" customWidth="1"/>
    <col min="5630" max="5630" width="12.28515625" style="1" customWidth="1"/>
    <col min="5631" max="5633" width="12.85546875" style="1" customWidth="1"/>
    <col min="5634" max="5634" width="10.7109375" style="1" customWidth="1"/>
    <col min="5635" max="5635" width="12.7109375" style="1" customWidth="1"/>
    <col min="5636" max="5636" width="10.85546875" style="1" customWidth="1"/>
    <col min="5637" max="5637" width="11.28515625" style="1" customWidth="1"/>
    <col min="5638" max="5638" width="9.7109375" style="1" customWidth="1"/>
    <col min="5639" max="5639" width="11.140625" style="1" customWidth="1"/>
    <col min="5640" max="5640" width="12.42578125" style="1" customWidth="1"/>
    <col min="5641" max="5646" width="9.7109375" style="1" customWidth="1"/>
    <col min="5647" max="5647" width="6.140625" style="1" customWidth="1"/>
    <col min="5648" max="5877" width="8.85546875" style="1"/>
    <col min="5878" max="5878" width="6.85546875" style="1" customWidth="1"/>
    <col min="5879" max="5879" width="27.42578125" style="1" customWidth="1"/>
    <col min="5880" max="5880" width="12.85546875" style="1" customWidth="1"/>
    <col min="5881" max="5881" width="0" style="1" hidden="1" customWidth="1"/>
    <col min="5882" max="5882" width="40.42578125" style="1" customWidth="1"/>
    <col min="5883" max="5883" width="9.140625" style="1" customWidth="1"/>
    <col min="5884" max="5885" width="11" style="1" customWidth="1"/>
    <col min="5886" max="5886" width="12.28515625" style="1" customWidth="1"/>
    <col min="5887" max="5889" width="12.85546875" style="1" customWidth="1"/>
    <col min="5890" max="5890" width="10.7109375" style="1" customWidth="1"/>
    <col min="5891" max="5891" width="12.7109375" style="1" customWidth="1"/>
    <col min="5892" max="5892" width="10.85546875" style="1" customWidth="1"/>
    <col min="5893" max="5893" width="11.28515625" style="1" customWidth="1"/>
    <col min="5894" max="5894" width="9.7109375" style="1" customWidth="1"/>
    <col min="5895" max="5895" width="11.140625" style="1" customWidth="1"/>
    <col min="5896" max="5896" width="12.42578125" style="1" customWidth="1"/>
    <col min="5897" max="5902" width="9.7109375" style="1" customWidth="1"/>
    <col min="5903" max="5903" width="6.140625" style="1" customWidth="1"/>
    <col min="5904" max="6133" width="8.85546875" style="1"/>
    <col min="6134" max="6134" width="6.85546875" style="1" customWidth="1"/>
    <col min="6135" max="6135" width="27.42578125" style="1" customWidth="1"/>
    <col min="6136" max="6136" width="12.85546875" style="1" customWidth="1"/>
    <col min="6137" max="6137" width="0" style="1" hidden="1" customWidth="1"/>
    <col min="6138" max="6138" width="40.42578125" style="1" customWidth="1"/>
    <col min="6139" max="6139" width="9.140625" style="1" customWidth="1"/>
    <col min="6140" max="6141" width="11" style="1" customWidth="1"/>
    <col min="6142" max="6142" width="12.28515625" style="1" customWidth="1"/>
    <col min="6143" max="6145" width="12.85546875" style="1" customWidth="1"/>
    <col min="6146" max="6146" width="10.7109375" style="1" customWidth="1"/>
    <col min="6147" max="6147" width="12.7109375" style="1" customWidth="1"/>
    <col min="6148" max="6148" width="10.85546875" style="1" customWidth="1"/>
    <col min="6149" max="6149" width="11.28515625" style="1" customWidth="1"/>
    <col min="6150" max="6150" width="9.7109375" style="1" customWidth="1"/>
    <col min="6151" max="6151" width="11.140625" style="1" customWidth="1"/>
    <col min="6152" max="6152" width="12.42578125" style="1" customWidth="1"/>
    <col min="6153" max="6158" width="9.7109375" style="1" customWidth="1"/>
    <col min="6159" max="6159" width="6.140625" style="1" customWidth="1"/>
    <col min="6160" max="6389" width="8.85546875" style="1"/>
    <col min="6390" max="6390" width="6.85546875" style="1" customWidth="1"/>
    <col min="6391" max="6391" width="27.42578125" style="1" customWidth="1"/>
    <col min="6392" max="6392" width="12.85546875" style="1" customWidth="1"/>
    <col min="6393" max="6393" width="0" style="1" hidden="1" customWidth="1"/>
    <col min="6394" max="6394" width="40.42578125" style="1" customWidth="1"/>
    <col min="6395" max="6395" width="9.140625" style="1" customWidth="1"/>
    <col min="6396" max="6397" width="11" style="1" customWidth="1"/>
    <col min="6398" max="6398" width="12.28515625" style="1" customWidth="1"/>
    <col min="6399" max="6401" width="12.85546875" style="1" customWidth="1"/>
    <col min="6402" max="6402" width="10.7109375" style="1" customWidth="1"/>
    <col min="6403" max="6403" width="12.7109375" style="1" customWidth="1"/>
    <col min="6404" max="6404" width="10.85546875" style="1" customWidth="1"/>
    <col min="6405" max="6405" width="11.28515625" style="1" customWidth="1"/>
    <col min="6406" max="6406" width="9.7109375" style="1" customWidth="1"/>
    <col min="6407" max="6407" width="11.140625" style="1" customWidth="1"/>
    <col min="6408" max="6408" width="12.42578125" style="1" customWidth="1"/>
    <col min="6409" max="6414" width="9.7109375" style="1" customWidth="1"/>
    <col min="6415" max="6415" width="6.140625" style="1" customWidth="1"/>
    <col min="6416" max="6645" width="8.85546875" style="1"/>
    <col min="6646" max="6646" width="6.85546875" style="1" customWidth="1"/>
    <col min="6647" max="6647" width="27.42578125" style="1" customWidth="1"/>
    <col min="6648" max="6648" width="12.85546875" style="1" customWidth="1"/>
    <col min="6649" max="6649" width="0" style="1" hidden="1" customWidth="1"/>
    <col min="6650" max="6650" width="40.42578125" style="1" customWidth="1"/>
    <col min="6651" max="6651" width="9.140625" style="1" customWidth="1"/>
    <col min="6652" max="6653" width="11" style="1" customWidth="1"/>
    <col min="6654" max="6654" width="12.28515625" style="1" customWidth="1"/>
    <col min="6655" max="6657" width="12.85546875" style="1" customWidth="1"/>
    <col min="6658" max="6658" width="10.7109375" style="1" customWidth="1"/>
    <col min="6659" max="6659" width="12.7109375" style="1" customWidth="1"/>
    <col min="6660" max="6660" width="10.85546875" style="1" customWidth="1"/>
    <col min="6661" max="6661" width="11.28515625" style="1" customWidth="1"/>
    <col min="6662" max="6662" width="9.7109375" style="1" customWidth="1"/>
    <col min="6663" max="6663" width="11.140625" style="1" customWidth="1"/>
    <col min="6664" max="6664" width="12.42578125" style="1" customWidth="1"/>
    <col min="6665" max="6670" width="9.7109375" style="1" customWidth="1"/>
    <col min="6671" max="6671" width="6.140625" style="1" customWidth="1"/>
    <col min="6672" max="6901" width="8.85546875" style="1"/>
    <col min="6902" max="6902" width="6.85546875" style="1" customWidth="1"/>
    <col min="6903" max="6903" width="27.42578125" style="1" customWidth="1"/>
    <col min="6904" max="6904" width="12.85546875" style="1" customWidth="1"/>
    <col min="6905" max="6905" width="0" style="1" hidden="1" customWidth="1"/>
    <col min="6906" max="6906" width="40.42578125" style="1" customWidth="1"/>
    <col min="6907" max="6907" width="9.140625" style="1" customWidth="1"/>
    <col min="6908" max="6909" width="11" style="1" customWidth="1"/>
    <col min="6910" max="6910" width="12.28515625" style="1" customWidth="1"/>
    <col min="6911" max="6913" width="12.85546875" style="1" customWidth="1"/>
    <col min="6914" max="6914" width="10.7109375" style="1" customWidth="1"/>
    <col min="6915" max="6915" width="12.7109375" style="1" customWidth="1"/>
    <col min="6916" max="6916" width="10.85546875" style="1" customWidth="1"/>
    <col min="6917" max="6917" width="11.28515625" style="1" customWidth="1"/>
    <col min="6918" max="6918" width="9.7109375" style="1" customWidth="1"/>
    <col min="6919" max="6919" width="11.140625" style="1" customWidth="1"/>
    <col min="6920" max="6920" width="12.42578125" style="1" customWidth="1"/>
    <col min="6921" max="6926" width="9.7109375" style="1" customWidth="1"/>
    <col min="6927" max="6927" width="6.140625" style="1" customWidth="1"/>
    <col min="6928" max="7157" width="8.85546875" style="1"/>
    <col min="7158" max="7158" width="6.85546875" style="1" customWidth="1"/>
    <col min="7159" max="7159" width="27.42578125" style="1" customWidth="1"/>
    <col min="7160" max="7160" width="12.85546875" style="1" customWidth="1"/>
    <col min="7161" max="7161" width="0" style="1" hidden="1" customWidth="1"/>
    <col min="7162" max="7162" width="40.42578125" style="1" customWidth="1"/>
    <col min="7163" max="7163" width="9.140625" style="1" customWidth="1"/>
    <col min="7164" max="7165" width="11" style="1" customWidth="1"/>
    <col min="7166" max="7166" width="12.28515625" style="1" customWidth="1"/>
    <col min="7167" max="7169" width="12.85546875" style="1" customWidth="1"/>
    <col min="7170" max="7170" width="10.7109375" style="1" customWidth="1"/>
    <col min="7171" max="7171" width="12.7109375" style="1" customWidth="1"/>
    <col min="7172" max="7172" width="10.85546875" style="1" customWidth="1"/>
    <col min="7173" max="7173" width="11.28515625" style="1" customWidth="1"/>
    <col min="7174" max="7174" width="9.7109375" style="1" customWidth="1"/>
    <col min="7175" max="7175" width="11.140625" style="1" customWidth="1"/>
    <col min="7176" max="7176" width="12.42578125" style="1" customWidth="1"/>
    <col min="7177" max="7182" width="9.7109375" style="1" customWidth="1"/>
    <col min="7183" max="7183" width="6.140625" style="1" customWidth="1"/>
    <col min="7184" max="7413" width="8.85546875" style="1"/>
    <col min="7414" max="7414" width="6.85546875" style="1" customWidth="1"/>
    <col min="7415" max="7415" width="27.42578125" style="1" customWidth="1"/>
    <col min="7416" max="7416" width="12.85546875" style="1" customWidth="1"/>
    <col min="7417" max="7417" width="0" style="1" hidden="1" customWidth="1"/>
    <col min="7418" max="7418" width="40.42578125" style="1" customWidth="1"/>
    <col min="7419" max="7419" width="9.140625" style="1" customWidth="1"/>
    <col min="7420" max="7421" width="11" style="1" customWidth="1"/>
    <col min="7422" max="7422" width="12.28515625" style="1" customWidth="1"/>
    <col min="7423" max="7425" width="12.85546875" style="1" customWidth="1"/>
    <col min="7426" max="7426" width="10.7109375" style="1" customWidth="1"/>
    <col min="7427" max="7427" width="12.7109375" style="1" customWidth="1"/>
    <col min="7428" max="7428" width="10.85546875" style="1" customWidth="1"/>
    <col min="7429" max="7429" width="11.28515625" style="1" customWidth="1"/>
    <col min="7430" max="7430" width="9.7109375" style="1" customWidth="1"/>
    <col min="7431" max="7431" width="11.140625" style="1" customWidth="1"/>
    <col min="7432" max="7432" width="12.42578125" style="1" customWidth="1"/>
    <col min="7433" max="7438" width="9.7109375" style="1" customWidth="1"/>
    <col min="7439" max="7439" width="6.140625" style="1" customWidth="1"/>
    <col min="7440" max="7669" width="8.85546875" style="1"/>
    <col min="7670" max="7670" width="6.85546875" style="1" customWidth="1"/>
    <col min="7671" max="7671" width="27.42578125" style="1" customWidth="1"/>
    <col min="7672" max="7672" width="12.85546875" style="1" customWidth="1"/>
    <col min="7673" max="7673" width="0" style="1" hidden="1" customWidth="1"/>
    <col min="7674" max="7674" width="40.42578125" style="1" customWidth="1"/>
    <col min="7675" max="7675" width="9.140625" style="1" customWidth="1"/>
    <col min="7676" max="7677" width="11" style="1" customWidth="1"/>
    <col min="7678" max="7678" width="12.28515625" style="1" customWidth="1"/>
    <col min="7679" max="7681" width="12.85546875" style="1" customWidth="1"/>
    <col min="7682" max="7682" width="10.7109375" style="1" customWidth="1"/>
    <col min="7683" max="7683" width="12.7109375" style="1" customWidth="1"/>
    <col min="7684" max="7684" width="10.85546875" style="1" customWidth="1"/>
    <col min="7685" max="7685" width="11.28515625" style="1" customWidth="1"/>
    <col min="7686" max="7686" width="9.7109375" style="1" customWidth="1"/>
    <col min="7687" max="7687" width="11.140625" style="1" customWidth="1"/>
    <col min="7688" max="7688" width="12.42578125" style="1" customWidth="1"/>
    <col min="7689" max="7694" width="9.7109375" style="1" customWidth="1"/>
    <col min="7695" max="7695" width="6.140625" style="1" customWidth="1"/>
    <col min="7696" max="7925" width="8.85546875" style="1"/>
    <col min="7926" max="7926" width="6.85546875" style="1" customWidth="1"/>
    <col min="7927" max="7927" width="27.42578125" style="1" customWidth="1"/>
    <col min="7928" max="7928" width="12.85546875" style="1" customWidth="1"/>
    <col min="7929" max="7929" width="0" style="1" hidden="1" customWidth="1"/>
    <col min="7930" max="7930" width="40.42578125" style="1" customWidth="1"/>
    <col min="7931" max="7931" width="9.140625" style="1" customWidth="1"/>
    <col min="7932" max="7933" width="11" style="1" customWidth="1"/>
    <col min="7934" max="7934" width="12.28515625" style="1" customWidth="1"/>
    <col min="7935" max="7937" width="12.85546875" style="1" customWidth="1"/>
    <col min="7938" max="7938" width="10.7109375" style="1" customWidth="1"/>
    <col min="7939" max="7939" width="12.7109375" style="1" customWidth="1"/>
    <col min="7940" max="7940" width="10.85546875" style="1" customWidth="1"/>
    <col min="7941" max="7941" width="11.28515625" style="1" customWidth="1"/>
    <col min="7942" max="7942" width="9.7109375" style="1" customWidth="1"/>
    <col min="7943" max="7943" width="11.140625" style="1" customWidth="1"/>
    <col min="7944" max="7944" width="12.42578125" style="1" customWidth="1"/>
    <col min="7945" max="7950" width="9.7109375" style="1" customWidth="1"/>
    <col min="7951" max="7951" width="6.140625" style="1" customWidth="1"/>
    <col min="7952" max="8181" width="8.85546875" style="1"/>
    <col min="8182" max="8182" width="6.85546875" style="1" customWidth="1"/>
    <col min="8183" max="8183" width="27.42578125" style="1" customWidth="1"/>
    <col min="8184" max="8184" width="12.85546875" style="1" customWidth="1"/>
    <col min="8185" max="8185" width="0" style="1" hidden="1" customWidth="1"/>
    <col min="8186" max="8186" width="40.42578125" style="1" customWidth="1"/>
    <col min="8187" max="8187" width="9.140625" style="1" customWidth="1"/>
    <col min="8188" max="8189" width="11" style="1" customWidth="1"/>
    <col min="8190" max="8190" width="12.28515625" style="1" customWidth="1"/>
    <col min="8191" max="8193" width="12.85546875" style="1" customWidth="1"/>
    <col min="8194" max="8194" width="10.7109375" style="1" customWidth="1"/>
    <col min="8195" max="8195" width="12.7109375" style="1" customWidth="1"/>
    <col min="8196" max="8196" width="10.85546875" style="1" customWidth="1"/>
    <col min="8197" max="8197" width="11.28515625" style="1" customWidth="1"/>
    <col min="8198" max="8198" width="9.7109375" style="1" customWidth="1"/>
    <col min="8199" max="8199" width="11.140625" style="1" customWidth="1"/>
    <col min="8200" max="8200" width="12.42578125" style="1" customWidth="1"/>
    <col min="8201" max="8206" width="9.7109375" style="1" customWidth="1"/>
    <col min="8207" max="8207" width="6.140625" style="1" customWidth="1"/>
    <col min="8208" max="8437" width="8.85546875" style="1"/>
    <col min="8438" max="8438" width="6.85546875" style="1" customWidth="1"/>
    <col min="8439" max="8439" width="27.42578125" style="1" customWidth="1"/>
    <col min="8440" max="8440" width="12.85546875" style="1" customWidth="1"/>
    <col min="8441" max="8441" width="0" style="1" hidden="1" customWidth="1"/>
    <col min="8442" max="8442" width="40.42578125" style="1" customWidth="1"/>
    <col min="8443" max="8443" width="9.140625" style="1" customWidth="1"/>
    <col min="8444" max="8445" width="11" style="1" customWidth="1"/>
    <col min="8446" max="8446" width="12.28515625" style="1" customWidth="1"/>
    <col min="8447" max="8449" width="12.85546875" style="1" customWidth="1"/>
    <col min="8450" max="8450" width="10.7109375" style="1" customWidth="1"/>
    <col min="8451" max="8451" width="12.7109375" style="1" customWidth="1"/>
    <col min="8452" max="8452" width="10.85546875" style="1" customWidth="1"/>
    <col min="8453" max="8453" width="11.28515625" style="1" customWidth="1"/>
    <col min="8454" max="8454" width="9.7109375" style="1" customWidth="1"/>
    <col min="8455" max="8455" width="11.140625" style="1" customWidth="1"/>
    <col min="8456" max="8456" width="12.42578125" style="1" customWidth="1"/>
    <col min="8457" max="8462" width="9.7109375" style="1" customWidth="1"/>
    <col min="8463" max="8463" width="6.140625" style="1" customWidth="1"/>
    <col min="8464" max="8693" width="8.85546875" style="1"/>
    <col min="8694" max="8694" width="6.85546875" style="1" customWidth="1"/>
    <col min="8695" max="8695" width="27.42578125" style="1" customWidth="1"/>
    <col min="8696" max="8696" width="12.85546875" style="1" customWidth="1"/>
    <col min="8697" max="8697" width="0" style="1" hidden="1" customWidth="1"/>
    <col min="8698" max="8698" width="40.42578125" style="1" customWidth="1"/>
    <col min="8699" max="8699" width="9.140625" style="1" customWidth="1"/>
    <col min="8700" max="8701" width="11" style="1" customWidth="1"/>
    <col min="8702" max="8702" width="12.28515625" style="1" customWidth="1"/>
    <col min="8703" max="8705" width="12.85546875" style="1" customWidth="1"/>
    <col min="8706" max="8706" width="10.7109375" style="1" customWidth="1"/>
    <col min="8707" max="8707" width="12.7109375" style="1" customWidth="1"/>
    <col min="8708" max="8708" width="10.85546875" style="1" customWidth="1"/>
    <col min="8709" max="8709" width="11.28515625" style="1" customWidth="1"/>
    <col min="8710" max="8710" width="9.7109375" style="1" customWidth="1"/>
    <col min="8711" max="8711" width="11.140625" style="1" customWidth="1"/>
    <col min="8712" max="8712" width="12.42578125" style="1" customWidth="1"/>
    <col min="8713" max="8718" width="9.7109375" style="1" customWidth="1"/>
    <col min="8719" max="8719" width="6.140625" style="1" customWidth="1"/>
    <col min="8720" max="8949" width="8.85546875" style="1"/>
    <col min="8950" max="8950" width="6.85546875" style="1" customWidth="1"/>
    <col min="8951" max="8951" width="27.42578125" style="1" customWidth="1"/>
    <col min="8952" max="8952" width="12.85546875" style="1" customWidth="1"/>
    <col min="8953" max="8953" width="0" style="1" hidden="1" customWidth="1"/>
    <col min="8954" max="8954" width="40.42578125" style="1" customWidth="1"/>
    <col min="8955" max="8955" width="9.140625" style="1" customWidth="1"/>
    <col min="8956" max="8957" width="11" style="1" customWidth="1"/>
    <col min="8958" max="8958" width="12.28515625" style="1" customWidth="1"/>
    <col min="8959" max="8961" width="12.85546875" style="1" customWidth="1"/>
    <col min="8962" max="8962" width="10.7109375" style="1" customWidth="1"/>
    <col min="8963" max="8963" width="12.7109375" style="1" customWidth="1"/>
    <col min="8964" max="8964" width="10.85546875" style="1" customWidth="1"/>
    <col min="8965" max="8965" width="11.28515625" style="1" customWidth="1"/>
    <col min="8966" max="8966" width="9.7109375" style="1" customWidth="1"/>
    <col min="8967" max="8967" width="11.140625" style="1" customWidth="1"/>
    <col min="8968" max="8968" width="12.42578125" style="1" customWidth="1"/>
    <col min="8969" max="8974" width="9.7109375" style="1" customWidth="1"/>
    <col min="8975" max="8975" width="6.140625" style="1" customWidth="1"/>
    <col min="8976" max="9205" width="8.85546875" style="1"/>
    <col min="9206" max="9206" width="6.85546875" style="1" customWidth="1"/>
    <col min="9207" max="9207" width="27.42578125" style="1" customWidth="1"/>
    <col min="9208" max="9208" width="12.85546875" style="1" customWidth="1"/>
    <col min="9209" max="9209" width="0" style="1" hidden="1" customWidth="1"/>
    <col min="9210" max="9210" width="40.42578125" style="1" customWidth="1"/>
    <col min="9211" max="9211" width="9.140625" style="1" customWidth="1"/>
    <col min="9212" max="9213" width="11" style="1" customWidth="1"/>
    <col min="9214" max="9214" width="12.28515625" style="1" customWidth="1"/>
    <col min="9215" max="9217" width="12.85546875" style="1" customWidth="1"/>
    <col min="9218" max="9218" width="10.7109375" style="1" customWidth="1"/>
    <col min="9219" max="9219" width="12.7109375" style="1" customWidth="1"/>
    <col min="9220" max="9220" width="10.85546875" style="1" customWidth="1"/>
    <col min="9221" max="9221" width="11.28515625" style="1" customWidth="1"/>
    <col min="9222" max="9222" width="9.7109375" style="1" customWidth="1"/>
    <col min="9223" max="9223" width="11.140625" style="1" customWidth="1"/>
    <col min="9224" max="9224" width="12.42578125" style="1" customWidth="1"/>
    <col min="9225" max="9230" width="9.7109375" style="1" customWidth="1"/>
    <col min="9231" max="9231" width="6.140625" style="1" customWidth="1"/>
    <col min="9232" max="9461" width="8.85546875" style="1"/>
    <col min="9462" max="9462" width="6.85546875" style="1" customWidth="1"/>
    <col min="9463" max="9463" width="27.42578125" style="1" customWidth="1"/>
    <col min="9464" max="9464" width="12.85546875" style="1" customWidth="1"/>
    <col min="9465" max="9465" width="0" style="1" hidden="1" customWidth="1"/>
    <col min="9466" max="9466" width="40.42578125" style="1" customWidth="1"/>
    <col min="9467" max="9467" width="9.140625" style="1" customWidth="1"/>
    <col min="9468" max="9469" width="11" style="1" customWidth="1"/>
    <col min="9470" max="9470" width="12.28515625" style="1" customWidth="1"/>
    <col min="9471" max="9473" width="12.85546875" style="1" customWidth="1"/>
    <col min="9474" max="9474" width="10.7109375" style="1" customWidth="1"/>
    <col min="9475" max="9475" width="12.7109375" style="1" customWidth="1"/>
    <col min="9476" max="9476" width="10.85546875" style="1" customWidth="1"/>
    <col min="9477" max="9477" width="11.28515625" style="1" customWidth="1"/>
    <col min="9478" max="9478" width="9.7109375" style="1" customWidth="1"/>
    <col min="9479" max="9479" width="11.140625" style="1" customWidth="1"/>
    <col min="9480" max="9480" width="12.42578125" style="1" customWidth="1"/>
    <col min="9481" max="9486" width="9.7109375" style="1" customWidth="1"/>
    <col min="9487" max="9487" width="6.140625" style="1" customWidth="1"/>
    <col min="9488" max="9717" width="8.85546875" style="1"/>
    <col min="9718" max="9718" width="6.85546875" style="1" customWidth="1"/>
    <col min="9719" max="9719" width="27.42578125" style="1" customWidth="1"/>
    <col min="9720" max="9720" width="12.85546875" style="1" customWidth="1"/>
    <col min="9721" max="9721" width="0" style="1" hidden="1" customWidth="1"/>
    <col min="9722" max="9722" width="40.42578125" style="1" customWidth="1"/>
    <col min="9723" max="9723" width="9.140625" style="1" customWidth="1"/>
    <col min="9724" max="9725" width="11" style="1" customWidth="1"/>
    <col min="9726" max="9726" width="12.28515625" style="1" customWidth="1"/>
    <col min="9727" max="9729" width="12.85546875" style="1" customWidth="1"/>
    <col min="9730" max="9730" width="10.7109375" style="1" customWidth="1"/>
    <col min="9731" max="9731" width="12.7109375" style="1" customWidth="1"/>
    <col min="9732" max="9732" width="10.85546875" style="1" customWidth="1"/>
    <col min="9733" max="9733" width="11.28515625" style="1" customWidth="1"/>
    <col min="9734" max="9734" width="9.7109375" style="1" customWidth="1"/>
    <col min="9735" max="9735" width="11.140625" style="1" customWidth="1"/>
    <col min="9736" max="9736" width="12.42578125" style="1" customWidth="1"/>
    <col min="9737" max="9742" width="9.7109375" style="1" customWidth="1"/>
    <col min="9743" max="9743" width="6.140625" style="1" customWidth="1"/>
    <col min="9744" max="9973" width="8.85546875" style="1"/>
    <col min="9974" max="9974" width="6.85546875" style="1" customWidth="1"/>
    <col min="9975" max="9975" width="27.42578125" style="1" customWidth="1"/>
    <col min="9976" max="9976" width="12.85546875" style="1" customWidth="1"/>
    <col min="9977" max="9977" width="0" style="1" hidden="1" customWidth="1"/>
    <col min="9978" max="9978" width="40.42578125" style="1" customWidth="1"/>
    <col min="9979" max="9979" width="9.140625" style="1" customWidth="1"/>
    <col min="9980" max="9981" width="11" style="1" customWidth="1"/>
    <col min="9982" max="9982" width="12.28515625" style="1" customWidth="1"/>
    <col min="9983" max="9985" width="12.85546875" style="1" customWidth="1"/>
    <col min="9986" max="9986" width="10.7109375" style="1" customWidth="1"/>
    <col min="9987" max="9987" width="12.7109375" style="1" customWidth="1"/>
    <col min="9988" max="9988" width="10.85546875" style="1" customWidth="1"/>
    <col min="9989" max="9989" width="11.28515625" style="1" customWidth="1"/>
    <col min="9990" max="9990" width="9.7109375" style="1" customWidth="1"/>
    <col min="9991" max="9991" width="11.140625" style="1" customWidth="1"/>
    <col min="9992" max="9992" width="12.42578125" style="1" customWidth="1"/>
    <col min="9993" max="9998" width="9.7109375" style="1" customWidth="1"/>
    <col min="9999" max="9999" width="6.140625" style="1" customWidth="1"/>
    <col min="10000" max="10229" width="8.85546875" style="1"/>
    <col min="10230" max="10230" width="6.85546875" style="1" customWidth="1"/>
    <col min="10231" max="10231" width="27.42578125" style="1" customWidth="1"/>
    <col min="10232" max="10232" width="12.85546875" style="1" customWidth="1"/>
    <col min="10233" max="10233" width="0" style="1" hidden="1" customWidth="1"/>
    <col min="10234" max="10234" width="40.42578125" style="1" customWidth="1"/>
    <col min="10235" max="10235" width="9.140625" style="1" customWidth="1"/>
    <col min="10236" max="10237" width="11" style="1" customWidth="1"/>
    <col min="10238" max="10238" width="12.28515625" style="1" customWidth="1"/>
    <col min="10239" max="10241" width="12.85546875" style="1" customWidth="1"/>
    <col min="10242" max="10242" width="10.7109375" style="1" customWidth="1"/>
    <col min="10243" max="10243" width="12.7109375" style="1" customWidth="1"/>
    <col min="10244" max="10244" width="10.85546875" style="1" customWidth="1"/>
    <col min="10245" max="10245" width="11.28515625" style="1" customWidth="1"/>
    <col min="10246" max="10246" width="9.7109375" style="1" customWidth="1"/>
    <col min="10247" max="10247" width="11.140625" style="1" customWidth="1"/>
    <col min="10248" max="10248" width="12.42578125" style="1" customWidth="1"/>
    <col min="10249" max="10254" width="9.7109375" style="1" customWidth="1"/>
    <col min="10255" max="10255" width="6.140625" style="1" customWidth="1"/>
    <col min="10256" max="10485" width="8.85546875" style="1"/>
    <col min="10486" max="10486" width="6.85546875" style="1" customWidth="1"/>
    <col min="10487" max="10487" width="27.42578125" style="1" customWidth="1"/>
    <col min="10488" max="10488" width="12.85546875" style="1" customWidth="1"/>
    <col min="10489" max="10489" width="0" style="1" hidden="1" customWidth="1"/>
    <col min="10490" max="10490" width="40.42578125" style="1" customWidth="1"/>
    <col min="10491" max="10491" width="9.140625" style="1" customWidth="1"/>
    <col min="10492" max="10493" width="11" style="1" customWidth="1"/>
    <col min="10494" max="10494" width="12.28515625" style="1" customWidth="1"/>
    <col min="10495" max="10497" width="12.85546875" style="1" customWidth="1"/>
    <col min="10498" max="10498" width="10.7109375" style="1" customWidth="1"/>
    <col min="10499" max="10499" width="12.7109375" style="1" customWidth="1"/>
    <col min="10500" max="10500" width="10.85546875" style="1" customWidth="1"/>
    <col min="10501" max="10501" width="11.28515625" style="1" customWidth="1"/>
    <col min="10502" max="10502" width="9.7109375" style="1" customWidth="1"/>
    <col min="10503" max="10503" width="11.140625" style="1" customWidth="1"/>
    <col min="10504" max="10504" width="12.42578125" style="1" customWidth="1"/>
    <col min="10505" max="10510" width="9.7109375" style="1" customWidth="1"/>
    <col min="10511" max="10511" width="6.140625" style="1" customWidth="1"/>
    <col min="10512" max="10741" width="8.85546875" style="1"/>
    <col min="10742" max="10742" width="6.85546875" style="1" customWidth="1"/>
    <col min="10743" max="10743" width="27.42578125" style="1" customWidth="1"/>
    <col min="10744" max="10744" width="12.85546875" style="1" customWidth="1"/>
    <col min="10745" max="10745" width="0" style="1" hidden="1" customWidth="1"/>
    <col min="10746" max="10746" width="40.42578125" style="1" customWidth="1"/>
    <col min="10747" max="10747" width="9.140625" style="1" customWidth="1"/>
    <col min="10748" max="10749" width="11" style="1" customWidth="1"/>
    <col min="10750" max="10750" width="12.28515625" style="1" customWidth="1"/>
    <col min="10751" max="10753" width="12.85546875" style="1" customWidth="1"/>
    <col min="10754" max="10754" width="10.7109375" style="1" customWidth="1"/>
    <col min="10755" max="10755" width="12.7109375" style="1" customWidth="1"/>
    <col min="10756" max="10756" width="10.85546875" style="1" customWidth="1"/>
    <col min="10757" max="10757" width="11.28515625" style="1" customWidth="1"/>
    <col min="10758" max="10758" width="9.7109375" style="1" customWidth="1"/>
    <col min="10759" max="10759" width="11.140625" style="1" customWidth="1"/>
    <col min="10760" max="10760" width="12.42578125" style="1" customWidth="1"/>
    <col min="10761" max="10766" width="9.7109375" style="1" customWidth="1"/>
    <col min="10767" max="10767" width="6.140625" style="1" customWidth="1"/>
    <col min="10768" max="10997" width="8.85546875" style="1"/>
    <col min="10998" max="10998" width="6.85546875" style="1" customWidth="1"/>
    <col min="10999" max="10999" width="27.42578125" style="1" customWidth="1"/>
    <col min="11000" max="11000" width="12.85546875" style="1" customWidth="1"/>
    <col min="11001" max="11001" width="0" style="1" hidden="1" customWidth="1"/>
    <col min="11002" max="11002" width="40.42578125" style="1" customWidth="1"/>
    <col min="11003" max="11003" width="9.140625" style="1" customWidth="1"/>
    <col min="11004" max="11005" width="11" style="1" customWidth="1"/>
    <col min="11006" max="11006" width="12.28515625" style="1" customWidth="1"/>
    <col min="11007" max="11009" width="12.85546875" style="1" customWidth="1"/>
    <col min="11010" max="11010" width="10.7109375" style="1" customWidth="1"/>
    <col min="11011" max="11011" width="12.7109375" style="1" customWidth="1"/>
    <col min="11012" max="11012" width="10.85546875" style="1" customWidth="1"/>
    <col min="11013" max="11013" width="11.28515625" style="1" customWidth="1"/>
    <col min="11014" max="11014" width="9.7109375" style="1" customWidth="1"/>
    <col min="11015" max="11015" width="11.140625" style="1" customWidth="1"/>
    <col min="11016" max="11016" width="12.42578125" style="1" customWidth="1"/>
    <col min="11017" max="11022" width="9.7109375" style="1" customWidth="1"/>
    <col min="11023" max="11023" width="6.140625" style="1" customWidth="1"/>
    <col min="11024" max="11253" width="8.85546875" style="1"/>
    <col min="11254" max="11254" width="6.85546875" style="1" customWidth="1"/>
    <col min="11255" max="11255" width="27.42578125" style="1" customWidth="1"/>
    <col min="11256" max="11256" width="12.85546875" style="1" customWidth="1"/>
    <col min="11257" max="11257" width="0" style="1" hidden="1" customWidth="1"/>
    <col min="11258" max="11258" width="40.42578125" style="1" customWidth="1"/>
    <col min="11259" max="11259" width="9.140625" style="1" customWidth="1"/>
    <col min="11260" max="11261" width="11" style="1" customWidth="1"/>
    <col min="11262" max="11262" width="12.28515625" style="1" customWidth="1"/>
    <col min="11263" max="11265" width="12.85546875" style="1" customWidth="1"/>
    <col min="11266" max="11266" width="10.7109375" style="1" customWidth="1"/>
    <col min="11267" max="11267" width="12.7109375" style="1" customWidth="1"/>
    <col min="11268" max="11268" width="10.85546875" style="1" customWidth="1"/>
    <col min="11269" max="11269" width="11.28515625" style="1" customWidth="1"/>
    <col min="11270" max="11270" width="9.7109375" style="1" customWidth="1"/>
    <col min="11271" max="11271" width="11.140625" style="1" customWidth="1"/>
    <col min="11272" max="11272" width="12.42578125" style="1" customWidth="1"/>
    <col min="11273" max="11278" width="9.7109375" style="1" customWidth="1"/>
    <col min="11279" max="11279" width="6.140625" style="1" customWidth="1"/>
    <col min="11280" max="11509" width="8.85546875" style="1"/>
    <col min="11510" max="11510" width="6.85546875" style="1" customWidth="1"/>
    <col min="11511" max="11511" width="27.42578125" style="1" customWidth="1"/>
    <col min="11512" max="11512" width="12.85546875" style="1" customWidth="1"/>
    <col min="11513" max="11513" width="0" style="1" hidden="1" customWidth="1"/>
    <col min="11514" max="11514" width="40.42578125" style="1" customWidth="1"/>
    <col min="11515" max="11515" width="9.140625" style="1" customWidth="1"/>
    <col min="11516" max="11517" width="11" style="1" customWidth="1"/>
    <col min="11518" max="11518" width="12.28515625" style="1" customWidth="1"/>
    <col min="11519" max="11521" width="12.85546875" style="1" customWidth="1"/>
    <col min="11522" max="11522" width="10.7109375" style="1" customWidth="1"/>
    <col min="11523" max="11523" width="12.7109375" style="1" customWidth="1"/>
    <col min="11524" max="11524" width="10.85546875" style="1" customWidth="1"/>
    <col min="11525" max="11525" width="11.28515625" style="1" customWidth="1"/>
    <col min="11526" max="11526" width="9.7109375" style="1" customWidth="1"/>
    <col min="11527" max="11527" width="11.140625" style="1" customWidth="1"/>
    <col min="11528" max="11528" width="12.42578125" style="1" customWidth="1"/>
    <col min="11529" max="11534" width="9.7109375" style="1" customWidth="1"/>
    <col min="11535" max="11535" width="6.140625" style="1" customWidth="1"/>
    <col min="11536" max="11765" width="8.85546875" style="1"/>
    <col min="11766" max="11766" width="6.85546875" style="1" customWidth="1"/>
    <col min="11767" max="11767" width="27.42578125" style="1" customWidth="1"/>
    <col min="11768" max="11768" width="12.85546875" style="1" customWidth="1"/>
    <col min="11769" max="11769" width="0" style="1" hidden="1" customWidth="1"/>
    <col min="11770" max="11770" width="40.42578125" style="1" customWidth="1"/>
    <col min="11771" max="11771" width="9.140625" style="1" customWidth="1"/>
    <col min="11772" max="11773" width="11" style="1" customWidth="1"/>
    <col min="11774" max="11774" width="12.28515625" style="1" customWidth="1"/>
    <col min="11775" max="11777" width="12.85546875" style="1" customWidth="1"/>
    <col min="11778" max="11778" width="10.7109375" style="1" customWidth="1"/>
    <col min="11779" max="11779" width="12.7109375" style="1" customWidth="1"/>
    <col min="11780" max="11780" width="10.85546875" style="1" customWidth="1"/>
    <col min="11781" max="11781" width="11.28515625" style="1" customWidth="1"/>
    <col min="11782" max="11782" width="9.7109375" style="1" customWidth="1"/>
    <col min="11783" max="11783" width="11.140625" style="1" customWidth="1"/>
    <col min="11784" max="11784" width="12.42578125" style="1" customWidth="1"/>
    <col min="11785" max="11790" width="9.7109375" style="1" customWidth="1"/>
    <col min="11791" max="11791" width="6.140625" style="1" customWidth="1"/>
    <col min="11792" max="12021" width="8.85546875" style="1"/>
    <col min="12022" max="12022" width="6.85546875" style="1" customWidth="1"/>
    <col min="12023" max="12023" width="27.42578125" style="1" customWidth="1"/>
    <col min="12024" max="12024" width="12.85546875" style="1" customWidth="1"/>
    <col min="12025" max="12025" width="0" style="1" hidden="1" customWidth="1"/>
    <col min="12026" max="12026" width="40.42578125" style="1" customWidth="1"/>
    <col min="12027" max="12027" width="9.140625" style="1" customWidth="1"/>
    <col min="12028" max="12029" width="11" style="1" customWidth="1"/>
    <col min="12030" max="12030" width="12.28515625" style="1" customWidth="1"/>
    <col min="12031" max="12033" width="12.85546875" style="1" customWidth="1"/>
    <col min="12034" max="12034" width="10.7109375" style="1" customWidth="1"/>
    <col min="12035" max="12035" width="12.7109375" style="1" customWidth="1"/>
    <col min="12036" max="12036" width="10.85546875" style="1" customWidth="1"/>
    <col min="12037" max="12037" width="11.28515625" style="1" customWidth="1"/>
    <col min="12038" max="12038" width="9.7109375" style="1" customWidth="1"/>
    <col min="12039" max="12039" width="11.140625" style="1" customWidth="1"/>
    <col min="12040" max="12040" width="12.42578125" style="1" customWidth="1"/>
    <col min="12041" max="12046" width="9.7109375" style="1" customWidth="1"/>
    <col min="12047" max="12047" width="6.140625" style="1" customWidth="1"/>
    <col min="12048" max="12277" width="8.85546875" style="1"/>
    <col min="12278" max="12278" width="6.85546875" style="1" customWidth="1"/>
    <col min="12279" max="12279" width="27.42578125" style="1" customWidth="1"/>
    <col min="12280" max="12280" width="12.85546875" style="1" customWidth="1"/>
    <col min="12281" max="12281" width="0" style="1" hidden="1" customWidth="1"/>
    <col min="12282" max="12282" width="40.42578125" style="1" customWidth="1"/>
    <col min="12283" max="12283" width="9.140625" style="1" customWidth="1"/>
    <col min="12284" max="12285" width="11" style="1" customWidth="1"/>
    <col min="12286" max="12286" width="12.28515625" style="1" customWidth="1"/>
    <col min="12287" max="12289" width="12.85546875" style="1" customWidth="1"/>
    <col min="12290" max="12290" width="10.7109375" style="1" customWidth="1"/>
    <col min="12291" max="12291" width="12.7109375" style="1" customWidth="1"/>
    <col min="12292" max="12292" width="10.85546875" style="1" customWidth="1"/>
    <col min="12293" max="12293" width="11.28515625" style="1" customWidth="1"/>
    <col min="12294" max="12294" width="9.7109375" style="1" customWidth="1"/>
    <col min="12295" max="12295" width="11.140625" style="1" customWidth="1"/>
    <col min="12296" max="12296" width="12.42578125" style="1" customWidth="1"/>
    <col min="12297" max="12302" width="9.7109375" style="1" customWidth="1"/>
    <col min="12303" max="12303" width="6.140625" style="1" customWidth="1"/>
    <col min="12304" max="12533" width="8.85546875" style="1"/>
    <col min="12534" max="12534" width="6.85546875" style="1" customWidth="1"/>
    <col min="12535" max="12535" width="27.42578125" style="1" customWidth="1"/>
    <col min="12536" max="12536" width="12.85546875" style="1" customWidth="1"/>
    <col min="12537" max="12537" width="0" style="1" hidden="1" customWidth="1"/>
    <col min="12538" max="12538" width="40.42578125" style="1" customWidth="1"/>
    <col min="12539" max="12539" width="9.140625" style="1" customWidth="1"/>
    <col min="12540" max="12541" width="11" style="1" customWidth="1"/>
    <col min="12542" max="12542" width="12.28515625" style="1" customWidth="1"/>
    <col min="12543" max="12545" width="12.85546875" style="1" customWidth="1"/>
    <col min="12546" max="12546" width="10.7109375" style="1" customWidth="1"/>
    <col min="12547" max="12547" width="12.7109375" style="1" customWidth="1"/>
    <col min="12548" max="12548" width="10.85546875" style="1" customWidth="1"/>
    <col min="12549" max="12549" width="11.28515625" style="1" customWidth="1"/>
    <col min="12550" max="12550" width="9.7109375" style="1" customWidth="1"/>
    <col min="12551" max="12551" width="11.140625" style="1" customWidth="1"/>
    <col min="12552" max="12552" width="12.42578125" style="1" customWidth="1"/>
    <col min="12553" max="12558" width="9.7109375" style="1" customWidth="1"/>
    <col min="12559" max="12559" width="6.140625" style="1" customWidth="1"/>
    <col min="12560" max="12789" width="8.85546875" style="1"/>
    <col min="12790" max="12790" width="6.85546875" style="1" customWidth="1"/>
    <col min="12791" max="12791" width="27.42578125" style="1" customWidth="1"/>
    <col min="12792" max="12792" width="12.85546875" style="1" customWidth="1"/>
    <col min="12793" max="12793" width="0" style="1" hidden="1" customWidth="1"/>
    <col min="12794" max="12794" width="40.42578125" style="1" customWidth="1"/>
    <col min="12795" max="12795" width="9.140625" style="1" customWidth="1"/>
    <col min="12796" max="12797" width="11" style="1" customWidth="1"/>
    <col min="12798" max="12798" width="12.28515625" style="1" customWidth="1"/>
    <col min="12799" max="12801" width="12.85546875" style="1" customWidth="1"/>
    <col min="12802" max="12802" width="10.7109375" style="1" customWidth="1"/>
    <col min="12803" max="12803" width="12.7109375" style="1" customWidth="1"/>
    <col min="12804" max="12804" width="10.85546875" style="1" customWidth="1"/>
    <col min="12805" max="12805" width="11.28515625" style="1" customWidth="1"/>
    <col min="12806" max="12806" width="9.7109375" style="1" customWidth="1"/>
    <col min="12807" max="12807" width="11.140625" style="1" customWidth="1"/>
    <col min="12808" max="12808" width="12.42578125" style="1" customWidth="1"/>
    <col min="12809" max="12814" width="9.7109375" style="1" customWidth="1"/>
    <col min="12815" max="12815" width="6.140625" style="1" customWidth="1"/>
    <col min="12816" max="13045" width="8.85546875" style="1"/>
    <col min="13046" max="13046" width="6.85546875" style="1" customWidth="1"/>
    <col min="13047" max="13047" width="27.42578125" style="1" customWidth="1"/>
    <col min="13048" max="13048" width="12.85546875" style="1" customWidth="1"/>
    <col min="13049" max="13049" width="0" style="1" hidden="1" customWidth="1"/>
    <col min="13050" max="13050" width="40.42578125" style="1" customWidth="1"/>
    <col min="13051" max="13051" width="9.140625" style="1" customWidth="1"/>
    <col min="13052" max="13053" width="11" style="1" customWidth="1"/>
    <col min="13054" max="13054" width="12.28515625" style="1" customWidth="1"/>
    <col min="13055" max="13057" width="12.85546875" style="1" customWidth="1"/>
    <col min="13058" max="13058" width="10.7109375" style="1" customWidth="1"/>
    <col min="13059" max="13059" width="12.7109375" style="1" customWidth="1"/>
    <col min="13060" max="13060" width="10.85546875" style="1" customWidth="1"/>
    <col min="13061" max="13061" width="11.28515625" style="1" customWidth="1"/>
    <col min="13062" max="13062" width="9.7109375" style="1" customWidth="1"/>
    <col min="13063" max="13063" width="11.140625" style="1" customWidth="1"/>
    <col min="13064" max="13064" width="12.42578125" style="1" customWidth="1"/>
    <col min="13065" max="13070" width="9.7109375" style="1" customWidth="1"/>
    <col min="13071" max="13071" width="6.140625" style="1" customWidth="1"/>
    <col min="13072" max="13301" width="8.85546875" style="1"/>
    <col min="13302" max="13302" width="6.85546875" style="1" customWidth="1"/>
    <col min="13303" max="13303" width="27.42578125" style="1" customWidth="1"/>
    <col min="13304" max="13304" width="12.85546875" style="1" customWidth="1"/>
    <col min="13305" max="13305" width="0" style="1" hidden="1" customWidth="1"/>
    <col min="13306" max="13306" width="40.42578125" style="1" customWidth="1"/>
    <col min="13307" max="13307" width="9.140625" style="1" customWidth="1"/>
    <col min="13308" max="13309" width="11" style="1" customWidth="1"/>
    <col min="13310" max="13310" width="12.28515625" style="1" customWidth="1"/>
    <col min="13311" max="13313" width="12.85546875" style="1" customWidth="1"/>
    <col min="13314" max="13314" width="10.7109375" style="1" customWidth="1"/>
    <col min="13315" max="13315" width="12.7109375" style="1" customWidth="1"/>
    <col min="13316" max="13316" width="10.85546875" style="1" customWidth="1"/>
    <col min="13317" max="13317" width="11.28515625" style="1" customWidth="1"/>
    <col min="13318" max="13318" width="9.7109375" style="1" customWidth="1"/>
    <col min="13319" max="13319" width="11.140625" style="1" customWidth="1"/>
    <col min="13320" max="13320" width="12.42578125" style="1" customWidth="1"/>
    <col min="13321" max="13326" width="9.7109375" style="1" customWidth="1"/>
    <col min="13327" max="13327" width="6.140625" style="1" customWidth="1"/>
    <col min="13328" max="13557" width="8.85546875" style="1"/>
    <col min="13558" max="13558" width="6.85546875" style="1" customWidth="1"/>
    <col min="13559" max="13559" width="27.42578125" style="1" customWidth="1"/>
    <col min="13560" max="13560" width="12.85546875" style="1" customWidth="1"/>
    <col min="13561" max="13561" width="0" style="1" hidden="1" customWidth="1"/>
    <col min="13562" max="13562" width="40.42578125" style="1" customWidth="1"/>
    <col min="13563" max="13563" width="9.140625" style="1" customWidth="1"/>
    <col min="13564" max="13565" width="11" style="1" customWidth="1"/>
    <col min="13566" max="13566" width="12.28515625" style="1" customWidth="1"/>
    <col min="13567" max="13569" width="12.85546875" style="1" customWidth="1"/>
    <col min="13570" max="13570" width="10.7109375" style="1" customWidth="1"/>
    <col min="13571" max="13571" width="12.7109375" style="1" customWidth="1"/>
    <col min="13572" max="13572" width="10.85546875" style="1" customWidth="1"/>
    <col min="13573" max="13573" width="11.28515625" style="1" customWidth="1"/>
    <col min="13574" max="13574" width="9.7109375" style="1" customWidth="1"/>
    <col min="13575" max="13575" width="11.140625" style="1" customWidth="1"/>
    <col min="13576" max="13576" width="12.42578125" style="1" customWidth="1"/>
    <col min="13577" max="13582" width="9.7109375" style="1" customWidth="1"/>
    <col min="13583" max="13583" width="6.140625" style="1" customWidth="1"/>
    <col min="13584" max="13813" width="8.85546875" style="1"/>
    <col min="13814" max="13814" width="6.85546875" style="1" customWidth="1"/>
    <col min="13815" max="13815" width="27.42578125" style="1" customWidth="1"/>
    <col min="13816" max="13816" width="12.85546875" style="1" customWidth="1"/>
    <col min="13817" max="13817" width="0" style="1" hidden="1" customWidth="1"/>
    <col min="13818" max="13818" width="40.42578125" style="1" customWidth="1"/>
    <col min="13819" max="13819" width="9.140625" style="1" customWidth="1"/>
    <col min="13820" max="13821" width="11" style="1" customWidth="1"/>
    <col min="13822" max="13822" width="12.28515625" style="1" customWidth="1"/>
    <col min="13823" max="13825" width="12.85546875" style="1" customWidth="1"/>
    <col min="13826" max="13826" width="10.7109375" style="1" customWidth="1"/>
    <col min="13827" max="13827" width="12.7109375" style="1" customWidth="1"/>
    <col min="13828" max="13828" width="10.85546875" style="1" customWidth="1"/>
    <col min="13829" max="13829" width="11.28515625" style="1" customWidth="1"/>
    <col min="13830" max="13830" width="9.7109375" style="1" customWidth="1"/>
    <col min="13831" max="13831" width="11.140625" style="1" customWidth="1"/>
    <col min="13832" max="13832" width="12.42578125" style="1" customWidth="1"/>
    <col min="13833" max="13838" width="9.7109375" style="1" customWidth="1"/>
    <col min="13839" max="13839" width="6.140625" style="1" customWidth="1"/>
    <col min="13840" max="14069" width="8.85546875" style="1"/>
    <col min="14070" max="14070" width="6.85546875" style="1" customWidth="1"/>
    <col min="14071" max="14071" width="27.42578125" style="1" customWidth="1"/>
    <col min="14072" max="14072" width="12.85546875" style="1" customWidth="1"/>
    <col min="14073" max="14073" width="0" style="1" hidden="1" customWidth="1"/>
    <col min="14074" max="14074" width="40.42578125" style="1" customWidth="1"/>
    <col min="14075" max="14075" width="9.140625" style="1" customWidth="1"/>
    <col min="14076" max="14077" width="11" style="1" customWidth="1"/>
    <col min="14078" max="14078" width="12.28515625" style="1" customWidth="1"/>
    <col min="14079" max="14081" width="12.85546875" style="1" customWidth="1"/>
    <col min="14082" max="14082" width="10.7109375" style="1" customWidth="1"/>
    <col min="14083" max="14083" width="12.7109375" style="1" customWidth="1"/>
    <col min="14084" max="14084" width="10.85546875" style="1" customWidth="1"/>
    <col min="14085" max="14085" width="11.28515625" style="1" customWidth="1"/>
    <col min="14086" max="14086" width="9.7109375" style="1" customWidth="1"/>
    <col min="14087" max="14087" width="11.140625" style="1" customWidth="1"/>
    <col min="14088" max="14088" width="12.42578125" style="1" customWidth="1"/>
    <col min="14089" max="14094" width="9.7109375" style="1" customWidth="1"/>
    <col min="14095" max="14095" width="6.140625" style="1" customWidth="1"/>
    <col min="14096" max="14325" width="8.85546875" style="1"/>
    <col min="14326" max="14326" width="6.85546875" style="1" customWidth="1"/>
    <col min="14327" max="14327" width="27.42578125" style="1" customWidth="1"/>
    <col min="14328" max="14328" width="12.85546875" style="1" customWidth="1"/>
    <col min="14329" max="14329" width="0" style="1" hidden="1" customWidth="1"/>
    <col min="14330" max="14330" width="40.42578125" style="1" customWidth="1"/>
    <col min="14331" max="14331" width="9.140625" style="1" customWidth="1"/>
    <col min="14332" max="14333" width="11" style="1" customWidth="1"/>
    <col min="14334" max="14334" width="12.28515625" style="1" customWidth="1"/>
    <col min="14335" max="14337" width="12.85546875" style="1" customWidth="1"/>
    <col min="14338" max="14338" width="10.7109375" style="1" customWidth="1"/>
    <col min="14339" max="14339" width="12.7109375" style="1" customWidth="1"/>
    <col min="14340" max="14340" width="10.85546875" style="1" customWidth="1"/>
    <col min="14341" max="14341" width="11.28515625" style="1" customWidth="1"/>
    <col min="14342" max="14342" width="9.7109375" style="1" customWidth="1"/>
    <col min="14343" max="14343" width="11.140625" style="1" customWidth="1"/>
    <col min="14344" max="14344" width="12.42578125" style="1" customWidth="1"/>
    <col min="14345" max="14350" width="9.7109375" style="1" customWidth="1"/>
    <col min="14351" max="14351" width="6.140625" style="1" customWidth="1"/>
    <col min="14352" max="14581" width="8.85546875" style="1"/>
    <col min="14582" max="14582" width="6.85546875" style="1" customWidth="1"/>
    <col min="14583" max="14583" width="27.42578125" style="1" customWidth="1"/>
    <col min="14584" max="14584" width="12.85546875" style="1" customWidth="1"/>
    <col min="14585" max="14585" width="0" style="1" hidden="1" customWidth="1"/>
    <col min="14586" max="14586" width="40.42578125" style="1" customWidth="1"/>
    <col min="14587" max="14587" width="9.140625" style="1" customWidth="1"/>
    <col min="14588" max="14589" width="11" style="1" customWidth="1"/>
    <col min="14590" max="14590" width="12.28515625" style="1" customWidth="1"/>
    <col min="14591" max="14593" width="12.85546875" style="1" customWidth="1"/>
    <col min="14594" max="14594" width="10.7109375" style="1" customWidth="1"/>
    <col min="14595" max="14595" width="12.7109375" style="1" customWidth="1"/>
    <col min="14596" max="14596" width="10.85546875" style="1" customWidth="1"/>
    <col min="14597" max="14597" width="11.28515625" style="1" customWidth="1"/>
    <col min="14598" max="14598" width="9.7109375" style="1" customWidth="1"/>
    <col min="14599" max="14599" width="11.140625" style="1" customWidth="1"/>
    <col min="14600" max="14600" width="12.42578125" style="1" customWidth="1"/>
    <col min="14601" max="14606" width="9.7109375" style="1" customWidth="1"/>
    <col min="14607" max="14607" width="6.140625" style="1" customWidth="1"/>
    <col min="14608" max="14837" width="8.85546875" style="1"/>
    <col min="14838" max="14838" width="6.85546875" style="1" customWidth="1"/>
    <col min="14839" max="14839" width="27.42578125" style="1" customWidth="1"/>
    <col min="14840" max="14840" width="12.85546875" style="1" customWidth="1"/>
    <col min="14841" max="14841" width="0" style="1" hidden="1" customWidth="1"/>
    <col min="14842" max="14842" width="40.42578125" style="1" customWidth="1"/>
    <col min="14843" max="14843" width="9.140625" style="1" customWidth="1"/>
    <col min="14844" max="14845" width="11" style="1" customWidth="1"/>
    <col min="14846" max="14846" width="12.28515625" style="1" customWidth="1"/>
    <col min="14847" max="14849" width="12.85546875" style="1" customWidth="1"/>
    <col min="14850" max="14850" width="10.7109375" style="1" customWidth="1"/>
    <col min="14851" max="14851" width="12.7109375" style="1" customWidth="1"/>
    <col min="14852" max="14852" width="10.85546875" style="1" customWidth="1"/>
    <col min="14853" max="14853" width="11.28515625" style="1" customWidth="1"/>
    <col min="14854" max="14854" width="9.7109375" style="1" customWidth="1"/>
    <col min="14855" max="14855" width="11.140625" style="1" customWidth="1"/>
    <col min="14856" max="14856" width="12.42578125" style="1" customWidth="1"/>
    <col min="14857" max="14862" width="9.7109375" style="1" customWidth="1"/>
    <col min="14863" max="14863" width="6.140625" style="1" customWidth="1"/>
    <col min="14864" max="15093" width="8.85546875" style="1"/>
    <col min="15094" max="15094" width="6.85546875" style="1" customWidth="1"/>
    <col min="15095" max="15095" width="27.42578125" style="1" customWidth="1"/>
    <col min="15096" max="15096" width="12.85546875" style="1" customWidth="1"/>
    <col min="15097" max="15097" width="0" style="1" hidden="1" customWidth="1"/>
    <col min="15098" max="15098" width="40.42578125" style="1" customWidth="1"/>
    <col min="15099" max="15099" width="9.140625" style="1" customWidth="1"/>
    <col min="15100" max="15101" width="11" style="1" customWidth="1"/>
    <col min="15102" max="15102" width="12.28515625" style="1" customWidth="1"/>
    <col min="15103" max="15105" width="12.85546875" style="1" customWidth="1"/>
    <col min="15106" max="15106" width="10.7109375" style="1" customWidth="1"/>
    <col min="15107" max="15107" width="12.7109375" style="1" customWidth="1"/>
    <col min="15108" max="15108" width="10.85546875" style="1" customWidth="1"/>
    <col min="15109" max="15109" width="11.28515625" style="1" customWidth="1"/>
    <col min="15110" max="15110" width="9.7109375" style="1" customWidth="1"/>
    <col min="15111" max="15111" width="11.140625" style="1" customWidth="1"/>
    <col min="15112" max="15112" width="12.42578125" style="1" customWidth="1"/>
    <col min="15113" max="15118" width="9.7109375" style="1" customWidth="1"/>
    <col min="15119" max="15119" width="6.140625" style="1" customWidth="1"/>
    <col min="15120" max="15349" width="8.85546875" style="1"/>
    <col min="15350" max="15350" width="6.85546875" style="1" customWidth="1"/>
    <col min="15351" max="15351" width="27.42578125" style="1" customWidth="1"/>
    <col min="15352" max="15352" width="12.85546875" style="1" customWidth="1"/>
    <col min="15353" max="15353" width="0" style="1" hidden="1" customWidth="1"/>
    <col min="15354" max="15354" width="40.42578125" style="1" customWidth="1"/>
    <col min="15355" max="15355" width="9.140625" style="1" customWidth="1"/>
    <col min="15356" max="15357" width="11" style="1" customWidth="1"/>
    <col min="15358" max="15358" width="12.28515625" style="1" customWidth="1"/>
    <col min="15359" max="15361" width="12.85546875" style="1" customWidth="1"/>
    <col min="15362" max="15362" width="10.7109375" style="1" customWidth="1"/>
    <col min="15363" max="15363" width="12.7109375" style="1" customWidth="1"/>
    <col min="15364" max="15364" width="10.85546875" style="1" customWidth="1"/>
    <col min="15365" max="15365" width="11.28515625" style="1" customWidth="1"/>
    <col min="15366" max="15366" width="9.7109375" style="1" customWidth="1"/>
    <col min="15367" max="15367" width="11.140625" style="1" customWidth="1"/>
    <col min="15368" max="15368" width="12.42578125" style="1" customWidth="1"/>
    <col min="15369" max="15374" width="9.7109375" style="1" customWidth="1"/>
    <col min="15375" max="15375" width="6.140625" style="1" customWidth="1"/>
    <col min="15376" max="15605" width="8.85546875" style="1"/>
    <col min="15606" max="15606" width="6.85546875" style="1" customWidth="1"/>
    <col min="15607" max="15607" width="27.42578125" style="1" customWidth="1"/>
    <col min="15608" max="15608" width="12.85546875" style="1" customWidth="1"/>
    <col min="15609" max="15609" width="0" style="1" hidden="1" customWidth="1"/>
    <col min="15610" max="15610" width="40.42578125" style="1" customWidth="1"/>
    <col min="15611" max="15611" width="9.140625" style="1" customWidth="1"/>
    <col min="15612" max="15613" width="11" style="1" customWidth="1"/>
    <col min="15614" max="15614" width="12.28515625" style="1" customWidth="1"/>
    <col min="15615" max="15617" width="12.85546875" style="1" customWidth="1"/>
    <col min="15618" max="15618" width="10.7109375" style="1" customWidth="1"/>
    <col min="15619" max="15619" width="12.7109375" style="1" customWidth="1"/>
    <col min="15620" max="15620" width="10.85546875" style="1" customWidth="1"/>
    <col min="15621" max="15621" width="11.28515625" style="1" customWidth="1"/>
    <col min="15622" max="15622" width="9.7109375" style="1" customWidth="1"/>
    <col min="15623" max="15623" width="11.140625" style="1" customWidth="1"/>
    <col min="15624" max="15624" width="12.42578125" style="1" customWidth="1"/>
    <col min="15625" max="15630" width="9.7109375" style="1" customWidth="1"/>
    <col min="15631" max="15631" width="6.140625" style="1" customWidth="1"/>
    <col min="15632" max="15861" width="8.85546875" style="1"/>
    <col min="15862" max="15862" width="6.85546875" style="1" customWidth="1"/>
    <col min="15863" max="15863" width="27.42578125" style="1" customWidth="1"/>
    <col min="15864" max="15864" width="12.85546875" style="1" customWidth="1"/>
    <col min="15865" max="15865" width="0" style="1" hidden="1" customWidth="1"/>
    <col min="15866" max="15866" width="40.42578125" style="1" customWidth="1"/>
    <col min="15867" max="15867" width="9.140625" style="1" customWidth="1"/>
    <col min="15868" max="15869" width="11" style="1" customWidth="1"/>
    <col min="15870" max="15870" width="12.28515625" style="1" customWidth="1"/>
    <col min="15871" max="15873" width="12.85546875" style="1" customWidth="1"/>
    <col min="15874" max="15874" width="10.7109375" style="1" customWidth="1"/>
    <col min="15875" max="15875" width="12.7109375" style="1" customWidth="1"/>
    <col min="15876" max="15876" width="10.85546875" style="1" customWidth="1"/>
    <col min="15877" max="15877" width="11.28515625" style="1" customWidth="1"/>
    <col min="15878" max="15878" width="9.7109375" style="1" customWidth="1"/>
    <col min="15879" max="15879" width="11.140625" style="1" customWidth="1"/>
    <col min="15880" max="15880" width="12.42578125" style="1" customWidth="1"/>
    <col min="15881" max="15886" width="9.7109375" style="1" customWidth="1"/>
    <col min="15887" max="15887" width="6.140625" style="1" customWidth="1"/>
    <col min="15888" max="16117" width="8.85546875" style="1"/>
    <col min="16118" max="16118" width="6.85546875" style="1" customWidth="1"/>
    <col min="16119" max="16119" width="27.42578125" style="1" customWidth="1"/>
    <col min="16120" max="16120" width="12.85546875" style="1" customWidth="1"/>
    <col min="16121" max="16121" width="0" style="1" hidden="1" customWidth="1"/>
    <col min="16122" max="16122" width="40.42578125" style="1" customWidth="1"/>
    <col min="16123" max="16123" width="9.140625" style="1" customWidth="1"/>
    <col min="16124" max="16125" width="11" style="1" customWidth="1"/>
    <col min="16126" max="16126" width="12.28515625" style="1" customWidth="1"/>
    <col min="16127" max="16129" width="12.85546875" style="1" customWidth="1"/>
    <col min="16130" max="16130" width="10.7109375" style="1" customWidth="1"/>
    <col min="16131" max="16131" width="12.7109375" style="1" customWidth="1"/>
    <col min="16132" max="16132" width="10.85546875" style="1" customWidth="1"/>
    <col min="16133" max="16133" width="11.28515625" style="1" customWidth="1"/>
    <col min="16134" max="16134" width="9.7109375" style="1" customWidth="1"/>
    <col min="16135" max="16135" width="11.140625" style="1" customWidth="1"/>
    <col min="16136" max="16136" width="12.42578125" style="1" customWidth="1"/>
    <col min="16137" max="16142" width="9.7109375" style="1" customWidth="1"/>
    <col min="16143" max="16143" width="6.140625" style="1" customWidth="1"/>
    <col min="16144" max="16384" width="8.85546875" style="1"/>
  </cols>
  <sheetData>
    <row r="1" spans="1:18" ht="22.15" customHeight="1">
      <c r="A1" s="485" t="s">
        <v>553</v>
      </c>
      <c r="B1" s="485"/>
      <c r="C1" s="485"/>
      <c r="D1" s="485"/>
      <c r="E1" s="485"/>
      <c r="F1" s="485"/>
      <c r="G1" s="485"/>
      <c r="H1" s="485"/>
      <c r="I1" s="485"/>
      <c r="J1" s="485"/>
      <c r="K1" s="485"/>
      <c r="L1" s="485"/>
      <c r="M1" s="485"/>
      <c r="N1" s="485"/>
      <c r="O1" s="485"/>
    </row>
    <row r="2" spans="1:18" ht="27.6" customHeight="1">
      <c r="A2" s="486" t="s">
        <v>554</v>
      </c>
      <c r="B2" s="486"/>
      <c r="C2" s="486"/>
      <c r="D2" s="486"/>
      <c r="E2" s="486"/>
      <c r="F2" s="486"/>
      <c r="G2" s="486"/>
      <c r="H2" s="486"/>
      <c r="I2" s="486"/>
      <c r="J2" s="486"/>
      <c r="K2" s="486"/>
      <c r="L2" s="486"/>
      <c r="M2" s="486"/>
      <c r="N2" s="486"/>
      <c r="O2" s="486"/>
    </row>
    <row r="3" spans="1:18">
      <c r="A3" s="481" t="s">
        <v>915</v>
      </c>
      <c r="B3" s="481"/>
      <c r="C3" s="481"/>
      <c r="D3" s="481"/>
      <c r="E3" s="481"/>
      <c r="F3" s="481"/>
      <c r="G3" s="481"/>
      <c r="H3" s="481"/>
      <c r="I3" s="481"/>
      <c r="J3" s="481"/>
      <c r="K3" s="481"/>
      <c r="L3" s="481"/>
      <c r="M3" s="481"/>
      <c r="N3" s="481"/>
      <c r="O3" s="481"/>
    </row>
    <row r="4" spans="1:18">
      <c r="A4" s="2"/>
      <c r="B4" s="236"/>
      <c r="C4" s="2"/>
      <c r="D4" s="2"/>
      <c r="E4" s="2"/>
      <c r="F4" s="2"/>
      <c r="G4" s="237"/>
      <c r="H4" s="299"/>
      <c r="I4" s="487" t="s">
        <v>0</v>
      </c>
      <c r="J4" s="487"/>
      <c r="K4" s="487"/>
      <c r="L4" s="487"/>
      <c r="M4" s="487"/>
      <c r="N4" s="487"/>
      <c r="O4" s="487"/>
    </row>
    <row r="5" spans="1:18">
      <c r="A5" s="488" t="s">
        <v>1</v>
      </c>
      <c r="B5" s="489" t="s">
        <v>2</v>
      </c>
      <c r="C5" s="488" t="s">
        <v>3</v>
      </c>
      <c r="D5" s="235"/>
      <c r="E5" s="488" t="s">
        <v>4</v>
      </c>
      <c r="F5" s="488" t="s">
        <v>5</v>
      </c>
      <c r="G5" s="490" t="s">
        <v>6</v>
      </c>
      <c r="H5" s="491"/>
      <c r="I5" s="491"/>
      <c r="J5" s="492"/>
      <c r="K5" s="490" t="s">
        <v>7</v>
      </c>
      <c r="L5" s="491"/>
      <c r="M5" s="491"/>
      <c r="N5" s="492"/>
      <c r="O5" s="488" t="s">
        <v>8</v>
      </c>
    </row>
    <row r="6" spans="1:18" ht="42.75">
      <c r="A6" s="488"/>
      <c r="B6" s="489"/>
      <c r="C6" s="488"/>
      <c r="D6" s="235"/>
      <c r="E6" s="488"/>
      <c r="F6" s="488"/>
      <c r="G6" s="3" t="s">
        <v>9</v>
      </c>
      <c r="H6" s="300" t="s">
        <v>10</v>
      </c>
      <c r="I6" s="3" t="s">
        <v>11</v>
      </c>
      <c r="J6" s="3" t="s">
        <v>12</v>
      </c>
      <c r="K6" s="3" t="s">
        <v>9</v>
      </c>
      <c r="L6" s="3" t="s">
        <v>10</v>
      </c>
      <c r="M6" s="3" t="s">
        <v>11</v>
      </c>
      <c r="N6" s="3" t="s">
        <v>12</v>
      </c>
      <c r="O6" s="488"/>
    </row>
    <row r="7" spans="1:18" ht="33" customHeight="1">
      <c r="A7" s="4"/>
      <c r="B7" s="321" t="s">
        <v>13</v>
      </c>
      <c r="C7" s="4"/>
      <c r="D7" s="4"/>
      <c r="E7" s="4"/>
      <c r="F7" s="4"/>
      <c r="G7" s="5">
        <f t="shared" ref="G7:N7" si="0">G8+G14+G16+G18+G1196+G1199+G1205+G1207</f>
        <v>241228</v>
      </c>
      <c r="H7" s="298">
        <f t="shared" si="0"/>
        <v>231351</v>
      </c>
      <c r="I7" s="5">
        <f t="shared" si="0"/>
        <v>9877</v>
      </c>
      <c r="J7" s="5">
        <f t="shared" si="0"/>
        <v>0</v>
      </c>
      <c r="K7" s="5">
        <f t="shared" si="0"/>
        <v>49667</v>
      </c>
      <c r="L7" s="5">
        <f t="shared" si="0"/>
        <v>47503</v>
      </c>
      <c r="M7" s="5">
        <f t="shared" si="0"/>
        <v>2164</v>
      </c>
      <c r="N7" s="5">
        <f t="shared" si="0"/>
        <v>0</v>
      </c>
      <c r="O7" s="4"/>
    </row>
    <row r="8" spans="1:18" ht="74.25" hidden="1" customHeight="1">
      <c r="A8" s="321" t="s">
        <v>14</v>
      </c>
      <c r="B8" s="238" t="s">
        <v>15</v>
      </c>
      <c r="C8" s="238"/>
      <c r="D8" s="238"/>
      <c r="E8" s="238"/>
      <c r="F8" s="238"/>
      <c r="G8" s="239">
        <f>G9+G11</f>
        <v>135888</v>
      </c>
      <c r="H8" s="301">
        <f>H9+H11</f>
        <v>130885</v>
      </c>
      <c r="I8" s="239">
        <f>I9+I11</f>
        <v>5003</v>
      </c>
      <c r="J8" s="239"/>
      <c r="K8" s="239">
        <f>K9+K11</f>
        <v>34687</v>
      </c>
      <c r="L8" s="239">
        <f>L9+L11</f>
        <v>33141</v>
      </c>
      <c r="M8" s="239">
        <f>M9+M11</f>
        <v>1546</v>
      </c>
      <c r="N8" s="239">
        <f>N9+N11</f>
        <v>0</v>
      </c>
      <c r="O8" s="238"/>
    </row>
    <row r="9" spans="1:18" s="7" customFormat="1" hidden="1">
      <c r="A9" s="6" t="s">
        <v>16</v>
      </c>
      <c r="B9" s="482" t="s">
        <v>17</v>
      </c>
      <c r="C9" s="482"/>
      <c r="D9" s="240"/>
      <c r="E9" s="241"/>
      <c r="F9" s="241"/>
      <c r="G9" s="242">
        <f t="shared" ref="G9:G15" si="1">H9+I9</f>
        <v>9796</v>
      </c>
      <c r="H9" s="302">
        <f>SUM(H10:H10)</f>
        <v>9020</v>
      </c>
      <c r="I9" s="242">
        <f>SUM(I10:I10)</f>
        <v>776</v>
      </c>
      <c r="J9" s="242">
        <f>K9+L9</f>
        <v>1020</v>
      </c>
      <c r="K9" s="242">
        <f>SUM(K10:K10)</f>
        <v>530</v>
      </c>
      <c r="L9" s="242">
        <f>SUM(L10:L10)</f>
        <v>490</v>
      </c>
      <c r="M9" s="242">
        <f>SUM(M10:M10)</f>
        <v>40</v>
      </c>
      <c r="N9" s="242">
        <f>SUM(N10:N10)</f>
        <v>0</v>
      </c>
      <c r="O9" s="241"/>
      <c r="P9" s="387"/>
      <c r="Q9" s="387"/>
      <c r="R9" s="387"/>
    </row>
    <row r="10" spans="1:18" ht="30" hidden="1">
      <c r="A10" s="8">
        <v>5</v>
      </c>
      <c r="B10" s="243" t="s">
        <v>23</v>
      </c>
      <c r="C10" s="243"/>
      <c r="D10" s="243"/>
      <c r="E10" s="243"/>
      <c r="F10" s="9" t="s">
        <v>19</v>
      </c>
      <c r="G10" s="244">
        <f t="shared" si="1"/>
        <v>9796</v>
      </c>
      <c r="H10" s="303">
        <v>9020</v>
      </c>
      <c r="I10" s="245">
        <v>776</v>
      </c>
      <c r="J10" s="243"/>
      <c r="K10" s="244">
        <f t="shared" ref="K10" si="2">L10+M10</f>
        <v>530</v>
      </c>
      <c r="L10" s="246">
        <v>490</v>
      </c>
      <c r="M10" s="246">
        <v>40</v>
      </c>
      <c r="N10" s="246"/>
      <c r="O10" s="243"/>
    </row>
    <row r="11" spans="1:18" s="7" customFormat="1" hidden="1">
      <c r="A11" s="6" t="s">
        <v>26</v>
      </c>
      <c r="B11" s="483" t="s">
        <v>27</v>
      </c>
      <c r="C11" s="484"/>
      <c r="D11" s="247"/>
      <c r="E11" s="6"/>
      <c r="F11" s="6"/>
      <c r="G11" s="242">
        <f t="shared" si="1"/>
        <v>126092</v>
      </c>
      <c r="H11" s="302">
        <f>SUM(H12:H13)</f>
        <v>121865</v>
      </c>
      <c r="I11" s="242">
        <f>SUM(I12:I13)</f>
        <v>4227</v>
      </c>
      <c r="J11" s="242"/>
      <c r="K11" s="242">
        <f t="shared" ref="K11:N11" si="3">SUM(K12:K13)</f>
        <v>34157</v>
      </c>
      <c r="L11" s="242">
        <f t="shared" si="3"/>
        <v>32651</v>
      </c>
      <c r="M11" s="242">
        <f t="shared" si="3"/>
        <v>1506</v>
      </c>
      <c r="N11" s="242">
        <f t="shared" si="3"/>
        <v>0</v>
      </c>
      <c r="O11" s="6"/>
      <c r="P11" s="387"/>
      <c r="Q11" s="387"/>
      <c r="R11" s="387"/>
    </row>
    <row r="12" spans="1:18" ht="60" hidden="1">
      <c r="A12" s="10">
        <v>1</v>
      </c>
      <c r="B12" s="243" t="s">
        <v>28</v>
      </c>
      <c r="C12" s="10" t="s">
        <v>29</v>
      </c>
      <c r="D12" s="10"/>
      <c r="E12" s="10" t="s">
        <v>30</v>
      </c>
      <c r="F12" s="8" t="s">
        <v>31</v>
      </c>
      <c r="G12" s="244">
        <f t="shared" si="1"/>
        <v>70000</v>
      </c>
      <c r="H12" s="304">
        <v>66247</v>
      </c>
      <c r="I12" s="244">
        <v>3753</v>
      </c>
      <c r="J12" s="248"/>
      <c r="K12" s="244">
        <f>L12+M12</f>
        <v>32157</v>
      </c>
      <c r="L12" s="244">
        <v>30651</v>
      </c>
      <c r="M12" s="244">
        <v>1506</v>
      </c>
      <c r="N12" s="248"/>
      <c r="O12" s="4"/>
    </row>
    <row r="13" spans="1:18" ht="60" hidden="1">
      <c r="A13" s="10">
        <v>2</v>
      </c>
      <c r="B13" s="243" t="s">
        <v>32</v>
      </c>
      <c r="C13" s="10" t="s">
        <v>29</v>
      </c>
      <c r="D13" s="10"/>
      <c r="E13" s="10" t="s">
        <v>30</v>
      </c>
      <c r="F13" s="8" t="s">
        <v>33</v>
      </c>
      <c r="G13" s="244">
        <f t="shared" si="1"/>
        <v>56092</v>
      </c>
      <c r="H13" s="304">
        <v>55618</v>
      </c>
      <c r="I13" s="244">
        <v>474</v>
      </c>
      <c r="J13" s="249"/>
      <c r="K13" s="244">
        <f>L13+M13</f>
        <v>2000</v>
      </c>
      <c r="L13" s="244">
        <v>2000</v>
      </c>
      <c r="M13" s="244"/>
      <c r="N13" s="248"/>
      <c r="O13" s="4"/>
    </row>
    <row r="14" spans="1:18" ht="57" hidden="1">
      <c r="A14" s="235" t="s">
        <v>34</v>
      </c>
      <c r="B14" s="238" t="s">
        <v>35</v>
      </c>
      <c r="C14" s="238"/>
      <c r="D14" s="238"/>
      <c r="E14" s="238"/>
      <c r="F14" s="4"/>
      <c r="G14" s="250">
        <f t="shared" si="1"/>
        <v>45000</v>
      </c>
      <c r="H14" s="305">
        <f>SUM(H15:H15)</f>
        <v>43000</v>
      </c>
      <c r="I14" s="250">
        <f>SUM(I15:I15)</f>
        <v>2000</v>
      </c>
      <c r="J14" s="251"/>
      <c r="K14" s="250">
        <f>L14+M14</f>
        <v>2000</v>
      </c>
      <c r="L14" s="250">
        <f>SUM(L15:L15)</f>
        <v>2000</v>
      </c>
      <c r="M14" s="250">
        <f>SUM(M15:M15)</f>
        <v>0</v>
      </c>
      <c r="N14" s="250">
        <f>SUM(N15:N15)</f>
        <v>0</v>
      </c>
      <c r="O14" s="4"/>
    </row>
    <row r="15" spans="1:18" ht="60" hidden="1">
      <c r="A15" s="10">
        <v>5</v>
      </c>
      <c r="B15" s="243" t="s">
        <v>37</v>
      </c>
      <c r="C15" s="10" t="s">
        <v>38</v>
      </c>
      <c r="D15" s="10"/>
      <c r="E15" s="10" t="s">
        <v>36</v>
      </c>
      <c r="F15" s="8" t="s">
        <v>33</v>
      </c>
      <c r="G15" s="244">
        <f t="shared" si="1"/>
        <v>45000</v>
      </c>
      <c r="H15" s="304">
        <v>43000</v>
      </c>
      <c r="I15" s="244">
        <v>2000</v>
      </c>
      <c r="J15" s="249"/>
      <c r="K15" s="244">
        <f t="shared" ref="K15" si="4">L15+M15</f>
        <v>2000</v>
      </c>
      <c r="L15" s="244">
        <v>2000</v>
      </c>
      <c r="M15" s="244"/>
      <c r="N15" s="248"/>
      <c r="O15" s="4"/>
    </row>
    <row r="16" spans="1:18" s="7" customFormat="1" ht="114" hidden="1">
      <c r="A16" s="11" t="s">
        <v>39</v>
      </c>
      <c r="B16" s="241" t="s">
        <v>40</v>
      </c>
      <c r="C16" s="11"/>
      <c r="D16" s="11"/>
      <c r="E16" s="11"/>
      <c r="F16" s="235"/>
      <c r="G16" s="250">
        <f t="shared" ref="G16:N16" si="5">G17</f>
        <v>30170</v>
      </c>
      <c r="H16" s="305">
        <f t="shared" si="5"/>
        <v>28733</v>
      </c>
      <c r="I16" s="250">
        <f t="shared" si="5"/>
        <v>1437</v>
      </c>
      <c r="J16" s="250">
        <f t="shared" si="5"/>
        <v>0</v>
      </c>
      <c r="K16" s="250">
        <f t="shared" si="5"/>
        <v>6490</v>
      </c>
      <c r="L16" s="250">
        <f t="shared" si="5"/>
        <v>6181</v>
      </c>
      <c r="M16" s="250">
        <f t="shared" si="5"/>
        <v>309</v>
      </c>
      <c r="N16" s="250">
        <f t="shared" si="5"/>
        <v>0</v>
      </c>
      <c r="O16" s="6"/>
      <c r="P16" s="387"/>
      <c r="Q16" s="387"/>
      <c r="R16" s="387"/>
    </row>
    <row r="17" spans="1:21" ht="30" hidden="1">
      <c r="A17" s="10">
        <v>1</v>
      </c>
      <c r="B17" s="243" t="s">
        <v>41</v>
      </c>
      <c r="C17" s="10" t="s">
        <v>42</v>
      </c>
      <c r="D17" s="10"/>
      <c r="E17" s="10" t="s">
        <v>43</v>
      </c>
      <c r="F17" s="8" t="s">
        <v>31</v>
      </c>
      <c r="G17" s="244">
        <f>H17+I17</f>
        <v>30170</v>
      </c>
      <c r="H17" s="304">
        <v>28733</v>
      </c>
      <c r="I17" s="244">
        <v>1437</v>
      </c>
      <c r="J17" s="249"/>
      <c r="K17" s="244">
        <f>L17+M17</f>
        <v>6490</v>
      </c>
      <c r="L17" s="244">
        <v>6181</v>
      </c>
      <c r="M17" s="244">
        <v>309</v>
      </c>
      <c r="N17" s="248"/>
      <c r="O17" s="4"/>
    </row>
    <row r="18" spans="1:21" ht="71.25" hidden="1">
      <c r="A18" s="235" t="s">
        <v>44</v>
      </c>
      <c r="B18" s="238" t="s">
        <v>45</v>
      </c>
      <c r="C18" s="238"/>
      <c r="D18" s="238"/>
      <c r="E18" s="238"/>
      <c r="F18" s="238"/>
      <c r="G18" s="239">
        <f t="shared" ref="G18:N18" si="6">G19+G1173+G1177+G1179</f>
        <v>30170</v>
      </c>
      <c r="H18" s="301">
        <f t="shared" si="6"/>
        <v>28733</v>
      </c>
      <c r="I18" s="239">
        <f t="shared" si="6"/>
        <v>1437</v>
      </c>
      <c r="J18" s="239">
        <f t="shared" si="6"/>
        <v>0</v>
      </c>
      <c r="K18" s="239">
        <f t="shared" si="6"/>
        <v>6490</v>
      </c>
      <c r="L18" s="239">
        <f t="shared" si="6"/>
        <v>6181</v>
      </c>
      <c r="M18" s="239">
        <f t="shared" si="6"/>
        <v>309</v>
      </c>
      <c r="N18" s="239">
        <f t="shared" si="6"/>
        <v>0</v>
      </c>
      <c r="O18" s="238"/>
      <c r="P18" s="480"/>
      <c r="Q18" s="480"/>
      <c r="R18" s="480"/>
      <c r="S18" s="480"/>
      <c r="T18" s="480"/>
      <c r="U18" s="480"/>
    </row>
    <row r="19" spans="1:21" ht="30" hidden="1">
      <c r="A19" s="10">
        <v>1</v>
      </c>
      <c r="B19" s="9" t="s">
        <v>41</v>
      </c>
      <c r="C19" s="10" t="s">
        <v>42</v>
      </c>
      <c r="D19" s="10"/>
      <c r="E19" s="10" t="s">
        <v>43</v>
      </c>
      <c r="F19" s="8" t="s">
        <v>31</v>
      </c>
      <c r="G19" s="131">
        <f>H19+I19</f>
        <v>30170</v>
      </c>
      <c r="H19" s="306">
        <v>28733</v>
      </c>
      <c r="I19" s="131">
        <v>1437</v>
      </c>
      <c r="J19" s="132"/>
      <c r="K19" s="131">
        <f>L19+M19</f>
        <v>6490</v>
      </c>
      <c r="L19" s="131">
        <v>6181</v>
      </c>
      <c r="M19" s="131">
        <v>309</v>
      </c>
      <c r="N19" s="4"/>
      <c r="O19" s="4"/>
    </row>
    <row r="20" spans="1:21" ht="71.25" hidden="1">
      <c r="A20" s="127" t="s">
        <v>44</v>
      </c>
      <c r="B20" s="12" t="s">
        <v>45</v>
      </c>
      <c r="C20" s="12"/>
      <c r="D20" s="12"/>
      <c r="E20" s="12"/>
      <c r="F20" s="12"/>
      <c r="G20" s="128" t="e">
        <f>G21+#REF!+#REF!+#REF!</f>
        <v>#REF!</v>
      </c>
      <c r="H20" s="307" t="e">
        <f>H21+#REF!+#REF!+#REF!</f>
        <v>#REF!</v>
      </c>
      <c r="I20" s="128" t="e">
        <f>I21+#REF!+#REF!+#REF!</f>
        <v>#REF!</v>
      </c>
      <c r="J20" s="128" t="e">
        <f>J21+#REF!+#REF!+#REF!</f>
        <v>#REF!</v>
      </c>
      <c r="K20" s="128" t="e">
        <f>K21+#REF!+#REF!+#REF!</f>
        <v>#REF!</v>
      </c>
      <c r="L20" s="128" t="e">
        <f>L21+#REF!+#REF!+#REF!</f>
        <v>#REF!</v>
      </c>
      <c r="M20" s="128" t="e">
        <f>M21+#REF!+#REF!+#REF!</f>
        <v>#REF!</v>
      </c>
      <c r="N20" s="128" t="e">
        <f>N21+#REF!+#REF!+#REF!</f>
        <v>#REF!</v>
      </c>
      <c r="O20" s="12"/>
      <c r="P20" s="480"/>
      <c r="Q20" s="480"/>
      <c r="R20" s="480"/>
      <c r="S20" s="480"/>
      <c r="T20" s="480"/>
      <c r="U20" s="480"/>
    </row>
    <row r="21" spans="1:21" s="7" customFormat="1" ht="75" hidden="1">
      <c r="A21" s="6" t="s">
        <v>46</v>
      </c>
      <c r="B21" s="129" t="s">
        <v>47</v>
      </c>
      <c r="C21" s="129"/>
      <c r="D21" s="129"/>
      <c r="E21" s="129"/>
      <c r="F21" s="129"/>
      <c r="G21" s="133" t="e">
        <f>#REF!+#REF!+#REF!+#REF!+G22+#REF!+#REF!+#REF!</f>
        <v>#REF!</v>
      </c>
      <c r="H21" s="308" t="e">
        <f>#REF!+#REF!+#REF!+#REF!+H22+#REF!+#REF!+#REF!</f>
        <v>#REF!</v>
      </c>
      <c r="I21" s="133" t="e">
        <f>#REF!+#REF!+#REF!+#REF!+I22+#REF!+#REF!+#REF!</f>
        <v>#REF!</v>
      </c>
      <c r="J21" s="133" t="e">
        <f>#REF!+#REF!+#REF!+#REF!+J22+#REF!+#REF!+#REF!</f>
        <v>#REF!</v>
      </c>
      <c r="K21" s="133" t="e">
        <f>#REF!+#REF!+#REF!+#REF!+K22+#REF!+#REF!+#REF!</f>
        <v>#REF!</v>
      </c>
      <c r="L21" s="133" t="e">
        <f>#REF!+#REF!+#REF!+#REF!+L22+#REF!+#REF!+#REF!+0.1</f>
        <v>#REF!</v>
      </c>
      <c r="M21" s="133" t="e">
        <f>#REF!+#REF!+#REF!+#REF!+M22+#REF!+#REF!+#REF!</f>
        <v>#REF!</v>
      </c>
      <c r="N21" s="133" t="e">
        <f>#REF!+#REF!+#REF!+#REF!+N22+#REF!+#REF!+#REF!</f>
        <v>#REF!</v>
      </c>
      <c r="O21" s="12"/>
      <c r="P21" s="388"/>
      <c r="Q21" s="388"/>
      <c r="R21" s="388"/>
      <c r="S21" s="13"/>
      <c r="T21" s="13"/>
      <c r="U21" s="13"/>
    </row>
    <row r="22" spans="1:21">
      <c r="A22" s="127"/>
      <c r="B22" s="127" t="s">
        <v>716</v>
      </c>
      <c r="C22" s="15"/>
      <c r="D22" s="15"/>
      <c r="E22" s="15"/>
      <c r="F22" s="15"/>
      <c r="G22" s="414">
        <f>G23+G37+G51+G60+G69+G84+G100+G113+G143+G128+G153+G169+G184+G204+G209+G223+G237</f>
        <v>154894.09899999999</v>
      </c>
      <c r="H22" s="414">
        <f>H23+H37+H51+H60+H69+H84+H100+H113+H143+H128+H153+H169+H184+H204+H209+H223+H237</f>
        <v>147518.1</v>
      </c>
      <c r="I22" s="414">
        <f t="shared" ref="I22:N22" si="7">I23+I37+I51+I60+I69+I84+I100+I113+I143+I128+I153+I169+I184+I204+I209+I223+I237</f>
        <v>7375.9989999999989</v>
      </c>
      <c r="J22" s="344">
        <f t="shared" si="7"/>
        <v>0</v>
      </c>
      <c r="K22" s="403">
        <f t="shared" si="7"/>
        <v>27882.01</v>
      </c>
      <c r="L22" s="403">
        <f t="shared" si="7"/>
        <v>26554.01</v>
      </c>
      <c r="M22" s="403">
        <f t="shared" si="7"/>
        <v>1328</v>
      </c>
      <c r="N22" s="344">
        <f t="shared" si="7"/>
        <v>0</v>
      </c>
      <c r="O22" s="345"/>
    </row>
    <row r="23" spans="1:21" s="14" customFormat="1">
      <c r="A23" s="6" t="s">
        <v>60</v>
      </c>
      <c r="B23" s="6" t="s">
        <v>61</v>
      </c>
      <c r="C23" s="16"/>
      <c r="D23" s="16"/>
      <c r="E23" s="16"/>
      <c r="F23" s="16"/>
      <c r="G23" s="414">
        <f>SUM(G24:G36)</f>
        <v>4512.9589999999998</v>
      </c>
      <c r="H23" s="415">
        <f>SUM(H24:H36)</f>
        <v>4298</v>
      </c>
      <c r="I23" s="415">
        <f t="shared" ref="I23:N23" si="8">SUM(I24:I36)</f>
        <v>214.95900000000003</v>
      </c>
      <c r="J23" s="346">
        <f t="shared" si="8"/>
        <v>0</v>
      </c>
      <c r="K23" s="404">
        <f>SUM(K24:K36)</f>
        <v>812.29</v>
      </c>
      <c r="L23" s="404">
        <f t="shared" si="8"/>
        <v>773.6</v>
      </c>
      <c r="M23" s="404">
        <f t="shared" si="8"/>
        <v>38.69</v>
      </c>
      <c r="N23" s="346">
        <f t="shared" si="8"/>
        <v>0</v>
      </c>
      <c r="O23" s="347"/>
      <c r="P23" s="389" t="e">
        <f>+'NĂM 2022'!J22+#REF!+'NĂM 2024'!J22+'NĂM 2025'!J22</f>
        <v>#REF!</v>
      </c>
      <c r="Q23" s="389" t="e">
        <f>+'NĂM 2022'!K22+#REF!+'NĂM 2024'!K22+'NĂM 2025'!K22</f>
        <v>#REF!</v>
      </c>
      <c r="R23" s="389" t="e">
        <f>+'NĂM 2022'!L22+#REF!+'NĂM 2024'!L22+'NĂM 2025'!L22</f>
        <v>#REF!</v>
      </c>
    </row>
    <row r="24" spans="1:21" s="148" customFormat="1" ht="60">
      <c r="A24" s="143">
        <v>1</v>
      </c>
      <c r="B24" s="350" t="s">
        <v>62</v>
      </c>
      <c r="C24" s="143" t="s">
        <v>63</v>
      </c>
      <c r="D24" s="143"/>
      <c r="E24" s="143" t="s">
        <v>64</v>
      </c>
      <c r="F24" s="143" t="s">
        <v>52</v>
      </c>
      <c r="G24" s="293">
        <f>H24+I24</f>
        <v>270.79999999999995</v>
      </c>
      <c r="H24" s="293">
        <v>257.89999999999998</v>
      </c>
      <c r="I24" s="293">
        <v>12.9</v>
      </c>
      <c r="J24" s="147"/>
      <c r="K24" s="293">
        <f t="shared" ref="K24:K88" si="9">L24+M24</f>
        <v>270.79999999999995</v>
      </c>
      <c r="L24" s="293">
        <v>257.89999999999998</v>
      </c>
      <c r="M24" s="293">
        <v>12.9</v>
      </c>
      <c r="N24" s="147"/>
      <c r="O24" s="147"/>
      <c r="P24" s="390"/>
      <c r="Q24" s="390"/>
      <c r="R24" s="390"/>
    </row>
    <row r="25" spans="1:21" s="148" customFormat="1" ht="45">
      <c r="A25" s="143">
        <v>2</v>
      </c>
      <c r="B25" s="350" t="s">
        <v>65</v>
      </c>
      <c r="C25" s="143" t="s">
        <v>66</v>
      </c>
      <c r="D25" s="143"/>
      <c r="E25" s="143" t="s">
        <v>67</v>
      </c>
      <c r="F25" s="143" t="s">
        <v>52</v>
      </c>
      <c r="G25" s="293">
        <f>H25+I25</f>
        <v>270.74</v>
      </c>
      <c r="H25" s="293">
        <v>257.85000000000002</v>
      </c>
      <c r="I25" s="293">
        <v>12.89</v>
      </c>
      <c r="J25" s="147"/>
      <c r="K25" s="293">
        <f t="shared" si="9"/>
        <v>270.74</v>
      </c>
      <c r="L25" s="293">
        <v>257.85000000000002</v>
      </c>
      <c r="M25" s="293">
        <v>12.89</v>
      </c>
      <c r="N25" s="147"/>
      <c r="O25" s="147"/>
      <c r="P25" s="390"/>
      <c r="Q25" s="390"/>
      <c r="R25" s="390"/>
    </row>
    <row r="26" spans="1:21" s="148" customFormat="1" ht="75">
      <c r="A26" s="143">
        <v>3</v>
      </c>
      <c r="B26" s="350" t="s">
        <v>68</v>
      </c>
      <c r="C26" s="143" t="s">
        <v>69</v>
      </c>
      <c r="D26" s="143"/>
      <c r="E26" s="143" t="s">
        <v>70</v>
      </c>
      <c r="F26" s="143" t="s">
        <v>52</v>
      </c>
      <c r="G26" s="293">
        <f>H26+I26</f>
        <v>270.74900000000002</v>
      </c>
      <c r="H26" s="293">
        <v>257.85000000000002</v>
      </c>
      <c r="I26" s="293">
        <v>12.898999999999999</v>
      </c>
      <c r="J26" s="147"/>
      <c r="K26" s="293">
        <f t="shared" si="9"/>
        <v>270.75</v>
      </c>
      <c r="L26" s="293">
        <v>257.85000000000002</v>
      </c>
      <c r="M26" s="293">
        <v>12.9</v>
      </c>
      <c r="N26" s="147"/>
      <c r="O26" s="147"/>
      <c r="P26" s="390"/>
      <c r="Q26" s="390"/>
      <c r="R26" s="390"/>
    </row>
    <row r="27" spans="1:21" s="148" customFormat="1" ht="60">
      <c r="A27" s="143">
        <v>4</v>
      </c>
      <c r="B27" s="350" t="s">
        <v>71</v>
      </c>
      <c r="C27" s="143" t="s">
        <v>63</v>
      </c>
      <c r="D27" s="143"/>
      <c r="E27" s="143" t="s">
        <v>72</v>
      </c>
      <c r="F27" s="143" t="s">
        <v>53</v>
      </c>
      <c r="G27" s="145">
        <f t="shared" ref="G27:G88" si="10">H27+I27</f>
        <v>525.04999999999995</v>
      </c>
      <c r="H27" s="309">
        <v>500</v>
      </c>
      <c r="I27" s="145">
        <v>25.05</v>
      </c>
      <c r="J27" s="147"/>
      <c r="K27" s="146">
        <f t="shared" si="9"/>
        <v>0</v>
      </c>
      <c r="L27" s="147"/>
      <c r="M27" s="147"/>
      <c r="N27" s="147"/>
      <c r="O27" s="147"/>
      <c r="P27" s="390"/>
      <c r="Q27" s="390"/>
      <c r="R27" s="390"/>
    </row>
    <row r="28" spans="1:21" s="148" customFormat="1" ht="45">
      <c r="A28" s="143">
        <v>5</v>
      </c>
      <c r="B28" s="350" t="s">
        <v>65</v>
      </c>
      <c r="C28" s="143" t="s">
        <v>66</v>
      </c>
      <c r="D28" s="143"/>
      <c r="E28" s="143" t="s">
        <v>73</v>
      </c>
      <c r="F28" s="143" t="s">
        <v>53</v>
      </c>
      <c r="G28" s="145">
        <f t="shared" si="10"/>
        <v>472.5</v>
      </c>
      <c r="H28" s="309">
        <v>450</v>
      </c>
      <c r="I28" s="145">
        <v>22.5</v>
      </c>
      <c r="J28" s="147"/>
      <c r="K28" s="146">
        <f t="shared" si="9"/>
        <v>0</v>
      </c>
      <c r="L28" s="147"/>
      <c r="M28" s="147"/>
      <c r="N28" s="147"/>
      <c r="O28" s="147"/>
      <c r="P28" s="390"/>
      <c r="Q28" s="390"/>
      <c r="R28" s="390"/>
    </row>
    <row r="29" spans="1:21" s="148" customFormat="1" ht="75">
      <c r="A29" s="143">
        <v>6</v>
      </c>
      <c r="B29" s="350" t="s">
        <v>74</v>
      </c>
      <c r="C29" s="143" t="s">
        <v>69</v>
      </c>
      <c r="D29" s="143"/>
      <c r="E29" s="143" t="s">
        <v>75</v>
      </c>
      <c r="F29" s="143" t="s">
        <v>53</v>
      </c>
      <c r="G29" s="145">
        <f t="shared" si="10"/>
        <v>525</v>
      </c>
      <c r="H29" s="309">
        <v>500</v>
      </c>
      <c r="I29" s="145">
        <v>25</v>
      </c>
      <c r="J29" s="147"/>
      <c r="K29" s="146">
        <f t="shared" si="9"/>
        <v>0</v>
      </c>
      <c r="L29" s="147"/>
      <c r="M29" s="147"/>
      <c r="N29" s="147"/>
      <c r="O29" s="147"/>
      <c r="P29" s="390"/>
      <c r="Q29" s="390"/>
      <c r="R29" s="390"/>
    </row>
    <row r="30" spans="1:21" s="148" customFormat="1" ht="45">
      <c r="A30" s="143">
        <v>7</v>
      </c>
      <c r="B30" s="350" t="s">
        <v>76</v>
      </c>
      <c r="C30" s="143" t="s">
        <v>63</v>
      </c>
      <c r="D30" s="143"/>
      <c r="E30" s="152" t="s">
        <v>77</v>
      </c>
      <c r="F30" s="143" t="s">
        <v>78</v>
      </c>
      <c r="G30" s="145">
        <f t="shared" si="10"/>
        <v>472.5</v>
      </c>
      <c r="H30" s="309">
        <v>450</v>
      </c>
      <c r="I30" s="145">
        <v>22.5</v>
      </c>
      <c r="J30" s="147"/>
      <c r="K30" s="146">
        <f t="shared" si="9"/>
        <v>0</v>
      </c>
      <c r="L30" s="147"/>
      <c r="M30" s="147"/>
      <c r="N30" s="147"/>
      <c r="O30" s="147"/>
      <c r="P30" s="390"/>
      <c r="Q30" s="390"/>
      <c r="R30" s="390"/>
    </row>
    <row r="31" spans="1:21" s="148" customFormat="1" ht="75">
      <c r="A31" s="143">
        <v>8</v>
      </c>
      <c r="B31" s="350" t="s">
        <v>79</v>
      </c>
      <c r="C31" s="143" t="s">
        <v>66</v>
      </c>
      <c r="D31" s="143"/>
      <c r="E31" s="143" t="s">
        <v>80</v>
      </c>
      <c r="F31" s="143" t="s">
        <v>54</v>
      </c>
      <c r="G31" s="145">
        <f t="shared" si="10"/>
        <v>472.5</v>
      </c>
      <c r="H31" s="309">
        <v>450</v>
      </c>
      <c r="I31" s="145">
        <v>22.5</v>
      </c>
      <c r="J31" s="147">
        <v>0</v>
      </c>
      <c r="K31" s="146">
        <f t="shared" si="9"/>
        <v>0</v>
      </c>
      <c r="L31" s="147"/>
      <c r="M31" s="147"/>
      <c r="N31" s="147"/>
      <c r="O31" s="147"/>
      <c r="P31" s="390"/>
      <c r="Q31" s="390"/>
      <c r="R31" s="390"/>
    </row>
    <row r="32" spans="1:21" s="148" customFormat="1" ht="75">
      <c r="A32" s="143">
        <v>9</v>
      </c>
      <c r="B32" s="350" t="s">
        <v>81</v>
      </c>
      <c r="C32" s="143" t="s">
        <v>69</v>
      </c>
      <c r="D32" s="143"/>
      <c r="E32" s="143" t="s">
        <v>70</v>
      </c>
      <c r="F32" s="143" t="s">
        <v>54</v>
      </c>
      <c r="G32" s="145">
        <f t="shared" si="10"/>
        <v>420</v>
      </c>
      <c r="H32" s="309">
        <v>400</v>
      </c>
      <c r="I32" s="145">
        <v>20</v>
      </c>
      <c r="J32" s="147"/>
      <c r="K32" s="146">
        <f t="shared" si="9"/>
        <v>0</v>
      </c>
      <c r="L32" s="147"/>
      <c r="M32" s="147"/>
      <c r="N32" s="147"/>
      <c r="O32" s="147"/>
      <c r="P32" s="390"/>
      <c r="Q32" s="390"/>
      <c r="R32" s="390"/>
    </row>
    <row r="33" spans="1:18" s="148" customFormat="1" ht="45">
      <c r="A33" s="143">
        <v>10</v>
      </c>
      <c r="B33" s="350" t="s">
        <v>82</v>
      </c>
      <c r="C33" s="143" t="s">
        <v>63</v>
      </c>
      <c r="D33" s="143"/>
      <c r="E33" s="143" t="s">
        <v>83</v>
      </c>
      <c r="F33" s="143" t="s">
        <v>55</v>
      </c>
      <c r="G33" s="145">
        <f t="shared" si="10"/>
        <v>105</v>
      </c>
      <c r="H33" s="309">
        <v>100</v>
      </c>
      <c r="I33" s="145">
        <v>5</v>
      </c>
      <c r="J33" s="147"/>
      <c r="K33" s="146">
        <f t="shared" si="9"/>
        <v>0</v>
      </c>
      <c r="L33" s="147"/>
      <c r="M33" s="147"/>
      <c r="N33" s="147"/>
      <c r="O33" s="147"/>
      <c r="P33" s="390"/>
      <c r="Q33" s="390"/>
      <c r="R33" s="390"/>
    </row>
    <row r="34" spans="1:18" s="148" customFormat="1" ht="60">
      <c r="A34" s="143">
        <v>11</v>
      </c>
      <c r="B34" s="350" t="s">
        <v>84</v>
      </c>
      <c r="C34" s="143" t="s">
        <v>63</v>
      </c>
      <c r="D34" s="143"/>
      <c r="E34" s="143" t="s">
        <v>85</v>
      </c>
      <c r="F34" s="143" t="s">
        <v>55</v>
      </c>
      <c r="G34" s="145">
        <f t="shared" si="10"/>
        <v>131.04</v>
      </c>
      <c r="H34" s="309">
        <v>124.8</v>
      </c>
      <c r="I34" s="145">
        <v>6.24</v>
      </c>
      <c r="J34" s="147"/>
      <c r="K34" s="146">
        <f t="shared" si="9"/>
        <v>0</v>
      </c>
      <c r="L34" s="147"/>
      <c r="M34" s="147"/>
      <c r="N34" s="147"/>
      <c r="O34" s="147"/>
      <c r="P34" s="390"/>
      <c r="Q34" s="390"/>
      <c r="R34" s="390"/>
    </row>
    <row r="35" spans="1:18" s="148" customFormat="1" ht="45">
      <c r="A35" s="143">
        <v>12</v>
      </c>
      <c r="B35" s="350" t="s">
        <v>86</v>
      </c>
      <c r="C35" s="143" t="s">
        <v>66</v>
      </c>
      <c r="D35" s="143"/>
      <c r="E35" s="143" t="s">
        <v>87</v>
      </c>
      <c r="F35" s="143" t="s">
        <v>55</v>
      </c>
      <c r="G35" s="145">
        <f t="shared" si="10"/>
        <v>288.54000000000002</v>
      </c>
      <c r="H35" s="309">
        <v>274.8</v>
      </c>
      <c r="I35" s="145">
        <v>13.74</v>
      </c>
      <c r="J35" s="147">
        <v>0</v>
      </c>
      <c r="K35" s="146">
        <f t="shared" si="9"/>
        <v>0</v>
      </c>
      <c r="L35" s="147"/>
      <c r="M35" s="147"/>
      <c r="N35" s="147"/>
      <c r="O35" s="147"/>
      <c r="P35" s="390"/>
      <c r="Q35" s="390"/>
      <c r="R35" s="390"/>
    </row>
    <row r="36" spans="1:18" s="148" customFormat="1" ht="60">
      <c r="A36" s="143">
        <v>13</v>
      </c>
      <c r="B36" s="350" t="s">
        <v>88</v>
      </c>
      <c r="C36" s="143" t="s">
        <v>69</v>
      </c>
      <c r="D36" s="143"/>
      <c r="E36" s="143" t="s">
        <v>89</v>
      </c>
      <c r="F36" s="143" t="s">
        <v>55</v>
      </c>
      <c r="G36" s="145">
        <f t="shared" si="10"/>
        <v>288.54000000000002</v>
      </c>
      <c r="H36" s="309">
        <v>274.8</v>
      </c>
      <c r="I36" s="145">
        <v>13.74</v>
      </c>
      <c r="J36" s="147"/>
      <c r="K36" s="146">
        <f t="shared" si="9"/>
        <v>0</v>
      </c>
      <c r="L36" s="147"/>
      <c r="M36" s="147"/>
      <c r="N36" s="147"/>
      <c r="O36" s="147"/>
      <c r="P36" s="390"/>
      <c r="Q36" s="390"/>
      <c r="R36" s="390"/>
    </row>
    <row r="37" spans="1:18" s="14" customFormat="1">
      <c r="A37" s="6" t="s">
        <v>90</v>
      </c>
      <c r="B37" s="351" t="s">
        <v>91</v>
      </c>
      <c r="C37" s="6"/>
      <c r="D37" s="6"/>
      <c r="E37" s="23">
        <v>0</v>
      </c>
      <c r="F37" s="23"/>
      <c r="G37" s="130">
        <f>SUM(G38:G50)</f>
        <v>10104.68</v>
      </c>
      <c r="H37" s="297">
        <f>SUM(H38:H50)</f>
        <v>9623.51</v>
      </c>
      <c r="I37" s="130">
        <f t="shared" ref="I37:N37" si="11">SUM(I38:I50)</f>
        <v>481.16999999999996</v>
      </c>
      <c r="J37" s="130">
        <f t="shared" si="11"/>
        <v>0</v>
      </c>
      <c r="K37" s="130">
        <f t="shared" si="11"/>
        <v>1818.67</v>
      </c>
      <c r="L37" s="130">
        <f t="shared" si="11"/>
        <v>1732.07</v>
      </c>
      <c r="M37" s="130">
        <f t="shared" si="11"/>
        <v>86.6</v>
      </c>
      <c r="N37" s="130">
        <f t="shared" si="11"/>
        <v>0</v>
      </c>
      <c r="O37" s="16"/>
      <c r="P37" s="389" t="e">
        <f>+'NĂM 2022'!J26+#REF!+'NĂM 2024'!J26+'NĂM 2025'!J27</f>
        <v>#REF!</v>
      </c>
      <c r="Q37" s="389" t="e">
        <f>+'NĂM 2022'!K26+#REF!+'NĂM 2024'!K26+'NĂM 2025'!K27</f>
        <v>#REF!</v>
      </c>
      <c r="R37" s="389" t="e">
        <f>+'NĂM 2022'!L26+#REF!+'NĂM 2024'!L26+'NĂM 2025'!L27</f>
        <v>#REF!</v>
      </c>
    </row>
    <row r="38" spans="1:18" s="148" customFormat="1" ht="75">
      <c r="A38" s="143">
        <v>1</v>
      </c>
      <c r="B38" s="350" t="s">
        <v>92</v>
      </c>
      <c r="C38" s="143" t="s">
        <v>93</v>
      </c>
      <c r="D38" s="143"/>
      <c r="E38" s="143" t="s">
        <v>94</v>
      </c>
      <c r="F38" s="143" t="s">
        <v>52</v>
      </c>
      <c r="G38" s="293">
        <f t="shared" si="10"/>
        <v>462</v>
      </c>
      <c r="H38" s="293">
        <v>440</v>
      </c>
      <c r="I38" s="293">
        <v>22</v>
      </c>
      <c r="J38" s="405">
        <v>0</v>
      </c>
      <c r="K38" s="293">
        <f t="shared" si="9"/>
        <v>462</v>
      </c>
      <c r="L38" s="293">
        <v>440</v>
      </c>
      <c r="M38" s="293">
        <v>22</v>
      </c>
      <c r="N38" s="147"/>
      <c r="O38" s="147"/>
      <c r="P38" s="390"/>
      <c r="Q38" s="390"/>
      <c r="R38" s="390"/>
    </row>
    <row r="39" spans="1:18" s="148" customFormat="1" ht="75">
      <c r="A39" s="143">
        <v>2</v>
      </c>
      <c r="B39" s="350" t="s">
        <v>95</v>
      </c>
      <c r="C39" s="143" t="s">
        <v>96</v>
      </c>
      <c r="D39" s="143"/>
      <c r="E39" s="143" t="s">
        <v>94</v>
      </c>
      <c r="F39" s="143" t="s">
        <v>52</v>
      </c>
      <c r="G39" s="293">
        <f t="shared" si="10"/>
        <v>462</v>
      </c>
      <c r="H39" s="293">
        <v>440</v>
      </c>
      <c r="I39" s="293">
        <v>22</v>
      </c>
      <c r="J39" s="405">
        <v>0</v>
      </c>
      <c r="K39" s="293">
        <f t="shared" si="9"/>
        <v>462</v>
      </c>
      <c r="L39" s="293">
        <v>440</v>
      </c>
      <c r="M39" s="293">
        <v>22</v>
      </c>
      <c r="N39" s="147"/>
      <c r="O39" s="147"/>
      <c r="P39" s="390"/>
      <c r="Q39" s="390"/>
      <c r="R39" s="390"/>
    </row>
    <row r="40" spans="1:18" s="148" customFormat="1" ht="75">
      <c r="A40" s="143">
        <v>3</v>
      </c>
      <c r="B40" s="350" t="s">
        <v>97</v>
      </c>
      <c r="C40" s="143" t="s">
        <v>98</v>
      </c>
      <c r="D40" s="143"/>
      <c r="E40" s="143" t="s">
        <v>99</v>
      </c>
      <c r="F40" s="143" t="s">
        <v>52</v>
      </c>
      <c r="G40" s="293">
        <f t="shared" si="10"/>
        <v>630</v>
      </c>
      <c r="H40" s="293">
        <v>600</v>
      </c>
      <c r="I40" s="293">
        <v>30</v>
      </c>
      <c r="J40" s="405">
        <v>0</v>
      </c>
      <c r="K40" s="293">
        <f t="shared" si="9"/>
        <v>630</v>
      </c>
      <c r="L40" s="293">
        <v>600</v>
      </c>
      <c r="M40" s="293">
        <v>30</v>
      </c>
      <c r="N40" s="147"/>
      <c r="O40" s="147"/>
      <c r="P40" s="390"/>
      <c r="Q40" s="390"/>
      <c r="R40" s="390"/>
    </row>
    <row r="41" spans="1:18" s="148" customFormat="1" ht="45">
      <c r="A41" s="143">
        <v>4</v>
      </c>
      <c r="B41" s="350" t="s">
        <v>100</v>
      </c>
      <c r="C41" s="143" t="s">
        <v>93</v>
      </c>
      <c r="D41" s="143"/>
      <c r="E41" s="143" t="s">
        <v>101</v>
      </c>
      <c r="F41" s="143" t="s">
        <v>52</v>
      </c>
      <c r="G41" s="293">
        <f t="shared" si="10"/>
        <v>264.67</v>
      </c>
      <c r="H41" s="293">
        <v>252.07</v>
      </c>
      <c r="I41" s="293">
        <v>12.6</v>
      </c>
      <c r="J41" s="405">
        <v>0</v>
      </c>
      <c r="K41" s="293">
        <f t="shared" si="9"/>
        <v>264.67</v>
      </c>
      <c r="L41" s="293">
        <v>252.07</v>
      </c>
      <c r="M41" s="293">
        <v>12.6</v>
      </c>
      <c r="N41" s="147"/>
      <c r="O41" s="147"/>
      <c r="P41" s="390"/>
      <c r="Q41" s="390"/>
      <c r="R41" s="390"/>
    </row>
    <row r="42" spans="1:18" s="148" customFormat="1" ht="75">
      <c r="A42" s="143">
        <v>5</v>
      </c>
      <c r="B42" s="350" t="s">
        <v>102</v>
      </c>
      <c r="C42" s="135" t="s">
        <v>115</v>
      </c>
      <c r="D42" s="143"/>
      <c r="E42" s="143" t="s">
        <v>94</v>
      </c>
      <c r="F42" s="143" t="s">
        <v>53</v>
      </c>
      <c r="G42" s="145">
        <f t="shared" si="10"/>
        <v>462</v>
      </c>
      <c r="H42" s="309">
        <v>440</v>
      </c>
      <c r="I42" s="145">
        <v>22</v>
      </c>
      <c r="J42" s="147">
        <v>0</v>
      </c>
      <c r="K42" s="146">
        <f t="shared" si="9"/>
        <v>0</v>
      </c>
      <c r="L42" s="147"/>
      <c r="M42" s="147"/>
      <c r="N42" s="147"/>
      <c r="O42" s="147"/>
      <c r="P42" s="390"/>
      <c r="Q42" s="390"/>
      <c r="R42" s="390"/>
    </row>
    <row r="43" spans="1:18" s="148" customFormat="1" ht="75">
      <c r="A43" s="143">
        <v>6</v>
      </c>
      <c r="B43" s="350" t="s">
        <v>103</v>
      </c>
      <c r="C43" s="143" t="s">
        <v>96</v>
      </c>
      <c r="D43" s="143"/>
      <c r="E43" s="143" t="s">
        <v>104</v>
      </c>
      <c r="F43" s="143" t="s">
        <v>53</v>
      </c>
      <c r="G43" s="145">
        <f t="shared" si="10"/>
        <v>735</v>
      </c>
      <c r="H43" s="309">
        <v>700</v>
      </c>
      <c r="I43" s="145">
        <v>35</v>
      </c>
      <c r="J43" s="147">
        <v>0</v>
      </c>
      <c r="K43" s="146">
        <f t="shared" si="9"/>
        <v>0</v>
      </c>
      <c r="L43" s="147"/>
      <c r="M43" s="147"/>
      <c r="N43" s="147"/>
      <c r="O43" s="147"/>
      <c r="P43" s="390"/>
      <c r="Q43" s="390"/>
      <c r="R43" s="390"/>
    </row>
    <row r="44" spans="1:18" s="148" customFormat="1" ht="75">
      <c r="A44" s="143">
        <v>7</v>
      </c>
      <c r="B44" s="350" t="s">
        <v>105</v>
      </c>
      <c r="C44" s="143" t="s">
        <v>106</v>
      </c>
      <c r="D44" s="143"/>
      <c r="E44" s="143" t="s">
        <v>107</v>
      </c>
      <c r="F44" s="143" t="s">
        <v>53</v>
      </c>
      <c r="G44" s="145">
        <f t="shared" si="10"/>
        <v>1470</v>
      </c>
      <c r="H44" s="309">
        <v>1400</v>
      </c>
      <c r="I44" s="145">
        <v>70</v>
      </c>
      <c r="J44" s="147">
        <v>0</v>
      </c>
      <c r="K44" s="146">
        <f t="shared" si="9"/>
        <v>0</v>
      </c>
      <c r="L44" s="147"/>
      <c r="M44" s="147"/>
      <c r="N44" s="147"/>
      <c r="O44" s="147"/>
      <c r="P44" s="390"/>
      <c r="Q44" s="390"/>
      <c r="R44" s="390"/>
    </row>
    <row r="45" spans="1:18" s="148" customFormat="1" ht="75">
      <c r="A45" s="143">
        <v>8</v>
      </c>
      <c r="B45" s="350" t="s">
        <v>108</v>
      </c>
      <c r="C45" s="143" t="s">
        <v>109</v>
      </c>
      <c r="D45" s="143"/>
      <c r="E45" s="143" t="s">
        <v>110</v>
      </c>
      <c r="F45" s="143" t="s">
        <v>54</v>
      </c>
      <c r="G45" s="145">
        <f t="shared" si="10"/>
        <v>810.0100000000001</v>
      </c>
      <c r="H45" s="309">
        <v>771.44</v>
      </c>
      <c r="I45" s="145">
        <v>38.57</v>
      </c>
      <c r="J45" s="147">
        <v>0</v>
      </c>
      <c r="K45" s="146">
        <f t="shared" si="9"/>
        <v>0</v>
      </c>
      <c r="L45" s="147"/>
      <c r="M45" s="147"/>
      <c r="N45" s="147"/>
      <c r="O45" s="147"/>
      <c r="P45" s="390"/>
      <c r="Q45" s="390"/>
      <c r="R45" s="390"/>
    </row>
    <row r="46" spans="1:18" s="148" customFormat="1" ht="75">
      <c r="A46" s="143">
        <v>9</v>
      </c>
      <c r="B46" s="350" t="s">
        <v>111</v>
      </c>
      <c r="C46" s="143" t="s">
        <v>93</v>
      </c>
      <c r="D46" s="143"/>
      <c r="E46" s="143" t="s">
        <v>110</v>
      </c>
      <c r="F46" s="143" t="s">
        <v>54</v>
      </c>
      <c r="G46" s="145">
        <f t="shared" si="10"/>
        <v>714</v>
      </c>
      <c r="H46" s="309">
        <v>680</v>
      </c>
      <c r="I46" s="145">
        <v>34</v>
      </c>
      <c r="J46" s="147">
        <v>0</v>
      </c>
      <c r="K46" s="146">
        <f t="shared" si="9"/>
        <v>0</v>
      </c>
      <c r="L46" s="147"/>
      <c r="M46" s="147"/>
      <c r="N46" s="147"/>
      <c r="O46" s="147"/>
      <c r="P46" s="390"/>
      <c r="Q46" s="390"/>
      <c r="R46" s="390"/>
    </row>
    <row r="47" spans="1:18" s="151" customFormat="1" ht="48" customHeight="1">
      <c r="A47" s="136">
        <v>10</v>
      </c>
      <c r="B47" s="352" t="s">
        <v>794</v>
      </c>
      <c r="C47" s="136" t="s">
        <v>795</v>
      </c>
      <c r="D47" s="136"/>
      <c r="E47" s="136" t="s">
        <v>796</v>
      </c>
      <c r="F47" s="136" t="s">
        <v>54</v>
      </c>
      <c r="G47" s="137">
        <f>H47+I47</f>
        <v>367.5</v>
      </c>
      <c r="H47" s="310">
        <v>350</v>
      </c>
      <c r="I47" s="137">
        <v>17.5</v>
      </c>
      <c r="J47" s="139"/>
      <c r="K47" s="138">
        <f t="shared" si="9"/>
        <v>0</v>
      </c>
      <c r="L47" s="139"/>
      <c r="M47" s="139"/>
      <c r="N47" s="139"/>
      <c r="O47" s="139"/>
      <c r="P47" s="391"/>
      <c r="Q47" s="391"/>
      <c r="R47" s="391"/>
    </row>
    <row r="48" spans="1:18" s="151" customFormat="1" ht="75">
      <c r="A48" s="136">
        <v>11</v>
      </c>
      <c r="B48" s="352" t="s">
        <v>797</v>
      </c>
      <c r="C48" s="136" t="s">
        <v>106</v>
      </c>
      <c r="D48" s="136"/>
      <c r="E48" s="136" t="s">
        <v>798</v>
      </c>
      <c r="F48" s="136" t="s">
        <v>54</v>
      </c>
      <c r="G48" s="137">
        <f>H48+I48</f>
        <v>1102.5</v>
      </c>
      <c r="H48" s="310">
        <v>1050</v>
      </c>
      <c r="I48" s="137">
        <v>52.5</v>
      </c>
      <c r="J48" s="139"/>
      <c r="K48" s="138"/>
      <c r="L48" s="139"/>
      <c r="M48" s="139"/>
      <c r="N48" s="139"/>
      <c r="O48" s="139"/>
      <c r="P48" s="391"/>
      <c r="Q48" s="391"/>
      <c r="R48" s="391"/>
    </row>
    <row r="49" spans="1:18" s="148" customFormat="1" ht="45">
      <c r="A49" s="143">
        <v>12</v>
      </c>
      <c r="B49" s="350" t="s">
        <v>112</v>
      </c>
      <c r="C49" s="143" t="s">
        <v>106</v>
      </c>
      <c r="D49" s="143"/>
      <c r="E49" s="143" t="s">
        <v>113</v>
      </c>
      <c r="F49" s="143" t="s">
        <v>55</v>
      </c>
      <c r="G49" s="145">
        <f t="shared" si="10"/>
        <v>1785</v>
      </c>
      <c r="H49" s="309">
        <v>1700</v>
      </c>
      <c r="I49" s="145">
        <v>85</v>
      </c>
      <c r="J49" s="147">
        <v>0</v>
      </c>
      <c r="K49" s="146">
        <f t="shared" si="9"/>
        <v>0</v>
      </c>
      <c r="L49" s="147"/>
      <c r="M49" s="147"/>
      <c r="N49" s="147"/>
      <c r="O49" s="147"/>
      <c r="P49" s="390"/>
      <c r="Q49" s="390"/>
      <c r="R49" s="390"/>
    </row>
    <row r="50" spans="1:18" s="148" customFormat="1" ht="45">
      <c r="A50" s="143">
        <v>13</v>
      </c>
      <c r="B50" s="350" t="s">
        <v>114</v>
      </c>
      <c r="C50" s="143" t="s">
        <v>115</v>
      </c>
      <c r="D50" s="143"/>
      <c r="E50" s="143" t="s">
        <v>116</v>
      </c>
      <c r="F50" s="143" t="s">
        <v>55</v>
      </c>
      <c r="G50" s="145">
        <f t="shared" si="10"/>
        <v>840</v>
      </c>
      <c r="H50" s="309">
        <v>800</v>
      </c>
      <c r="I50" s="145">
        <v>40</v>
      </c>
      <c r="J50" s="147">
        <v>0</v>
      </c>
      <c r="K50" s="146">
        <f t="shared" si="9"/>
        <v>0</v>
      </c>
      <c r="L50" s="147"/>
      <c r="M50" s="147"/>
      <c r="N50" s="147"/>
      <c r="O50" s="147"/>
      <c r="P50" s="390"/>
      <c r="Q50" s="390"/>
      <c r="R50" s="390"/>
    </row>
    <row r="51" spans="1:18" s="14" customFormat="1">
      <c r="A51" s="6" t="s">
        <v>117</v>
      </c>
      <c r="B51" s="351" t="s">
        <v>118</v>
      </c>
      <c r="C51" s="6"/>
      <c r="D51" s="6"/>
      <c r="E51" s="23">
        <v>0</v>
      </c>
      <c r="F51" s="23"/>
      <c r="G51" s="130">
        <f>SUM(G52:G59)</f>
        <v>9025.7000000000007</v>
      </c>
      <c r="H51" s="297">
        <f t="shared" ref="H51:N51" si="12">SUM(H52:H59)</f>
        <v>8595.9000000000015</v>
      </c>
      <c r="I51" s="130">
        <f t="shared" si="12"/>
        <v>429.8</v>
      </c>
      <c r="J51" s="130">
        <f t="shared" si="12"/>
        <v>0</v>
      </c>
      <c r="K51" s="130">
        <f t="shared" si="12"/>
        <v>1624.46</v>
      </c>
      <c r="L51" s="130">
        <f t="shared" si="12"/>
        <v>1547.1</v>
      </c>
      <c r="M51" s="130">
        <f t="shared" si="12"/>
        <v>77.36</v>
      </c>
      <c r="N51" s="130">
        <f t="shared" si="12"/>
        <v>0</v>
      </c>
      <c r="O51" s="16"/>
      <c r="P51" s="389" t="e">
        <f>+'NĂM 2022'!J31+#REF!+'NĂM 2024'!J31+'NĂM 2025'!J30</f>
        <v>#REF!</v>
      </c>
      <c r="Q51" s="389" t="e">
        <f>+'NĂM 2022'!K31+#REF!+'NĂM 2024'!K31+'NĂM 2025'!K30</f>
        <v>#REF!</v>
      </c>
      <c r="R51" s="389" t="e">
        <f>+'NĂM 2022'!L31+#REF!+'NĂM 2024'!L31+'NĂM 2025'!L30</f>
        <v>#REF!</v>
      </c>
    </row>
    <row r="52" spans="1:18" s="148" customFormat="1" ht="75">
      <c r="A52" s="143">
        <v>1</v>
      </c>
      <c r="B52" s="350" t="s">
        <v>119</v>
      </c>
      <c r="C52" s="143" t="s">
        <v>120</v>
      </c>
      <c r="D52" s="143"/>
      <c r="E52" s="143" t="s">
        <v>94</v>
      </c>
      <c r="F52" s="143" t="s">
        <v>52</v>
      </c>
      <c r="G52" s="145">
        <f t="shared" si="10"/>
        <v>367.5</v>
      </c>
      <c r="H52" s="309">
        <v>350</v>
      </c>
      <c r="I52" s="145">
        <v>17.5</v>
      </c>
      <c r="J52" s="147">
        <v>0</v>
      </c>
      <c r="K52" s="146">
        <f t="shared" si="9"/>
        <v>367.5</v>
      </c>
      <c r="L52" s="146">
        <v>350</v>
      </c>
      <c r="M52" s="146">
        <v>17.5</v>
      </c>
      <c r="N52" s="147"/>
      <c r="O52" s="147"/>
      <c r="P52" s="390"/>
      <c r="Q52" s="390"/>
      <c r="R52" s="390"/>
    </row>
    <row r="53" spans="1:18" s="148" customFormat="1" ht="75">
      <c r="A53" s="143">
        <v>2</v>
      </c>
      <c r="B53" s="350" t="s">
        <v>121</v>
      </c>
      <c r="C53" s="143" t="s">
        <v>122</v>
      </c>
      <c r="D53" s="143"/>
      <c r="E53" s="143" t="s">
        <v>94</v>
      </c>
      <c r="F53" s="143" t="s">
        <v>52</v>
      </c>
      <c r="G53" s="145">
        <f t="shared" si="10"/>
        <v>367.5</v>
      </c>
      <c r="H53" s="309">
        <v>350</v>
      </c>
      <c r="I53" s="145">
        <v>17.5</v>
      </c>
      <c r="J53" s="147">
        <v>0</v>
      </c>
      <c r="K53" s="146">
        <f t="shared" si="9"/>
        <v>367.5</v>
      </c>
      <c r="L53" s="146">
        <v>350</v>
      </c>
      <c r="M53" s="146">
        <v>17.5</v>
      </c>
      <c r="N53" s="147"/>
      <c r="O53" s="147"/>
      <c r="P53" s="390"/>
      <c r="Q53" s="390"/>
      <c r="R53" s="390"/>
    </row>
    <row r="54" spans="1:18" s="148" customFormat="1" ht="75">
      <c r="A54" s="143">
        <v>3</v>
      </c>
      <c r="B54" s="350" t="s">
        <v>123</v>
      </c>
      <c r="C54" s="143" t="s">
        <v>124</v>
      </c>
      <c r="D54" s="143"/>
      <c r="E54" s="143" t="s">
        <v>125</v>
      </c>
      <c r="F54" s="143" t="s">
        <v>52</v>
      </c>
      <c r="G54" s="145">
        <f t="shared" si="10"/>
        <v>367.5</v>
      </c>
      <c r="H54" s="309">
        <v>350</v>
      </c>
      <c r="I54" s="145">
        <v>17.5</v>
      </c>
      <c r="J54" s="147">
        <v>0</v>
      </c>
      <c r="K54" s="146">
        <f t="shared" si="9"/>
        <v>367.5</v>
      </c>
      <c r="L54" s="146">
        <v>350</v>
      </c>
      <c r="M54" s="146">
        <v>17.5</v>
      </c>
      <c r="N54" s="147"/>
      <c r="O54" s="147"/>
      <c r="P54" s="390"/>
      <c r="Q54" s="390"/>
      <c r="R54" s="390"/>
    </row>
    <row r="55" spans="1:18" s="148" customFormat="1" ht="75">
      <c r="A55" s="143">
        <v>4</v>
      </c>
      <c r="B55" s="350" t="s">
        <v>126</v>
      </c>
      <c r="C55" s="143" t="s">
        <v>127</v>
      </c>
      <c r="D55" s="143"/>
      <c r="E55" s="143" t="s">
        <v>128</v>
      </c>
      <c r="F55" s="143" t="s">
        <v>52</v>
      </c>
      <c r="G55" s="145">
        <f>H55+I55</f>
        <v>521.96</v>
      </c>
      <c r="H55" s="309">
        <v>497.1</v>
      </c>
      <c r="I55" s="145">
        <v>24.86</v>
      </c>
      <c r="J55" s="147">
        <v>0</v>
      </c>
      <c r="K55" s="146">
        <f t="shared" si="9"/>
        <v>521.96</v>
      </c>
      <c r="L55" s="146">
        <v>497.1</v>
      </c>
      <c r="M55" s="146">
        <v>24.86</v>
      </c>
      <c r="N55" s="147"/>
      <c r="O55" s="147"/>
      <c r="P55" s="390"/>
      <c r="Q55" s="390"/>
      <c r="R55" s="390"/>
    </row>
    <row r="56" spans="1:18" s="148" customFormat="1" ht="75">
      <c r="A56" s="143">
        <v>5</v>
      </c>
      <c r="B56" s="350" t="s">
        <v>129</v>
      </c>
      <c r="C56" s="143" t="s">
        <v>127</v>
      </c>
      <c r="D56" s="143"/>
      <c r="E56" s="143" t="s">
        <v>130</v>
      </c>
      <c r="F56" s="143" t="s">
        <v>53</v>
      </c>
      <c r="G56" s="145">
        <f t="shared" si="10"/>
        <v>2625</v>
      </c>
      <c r="H56" s="309">
        <v>2500</v>
      </c>
      <c r="I56" s="145">
        <v>125</v>
      </c>
      <c r="J56" s="147">
        <v>0</v>
      </c>
      <c r="K56" s="146">
        <f t="shared" si="9"/>
        <v>0</v>
      </c>
      <c r="L56" s="147"/>
      <c r="M56" s="147"/>
      <c r="N56" s="147"/>
      <c r="O56" s="147"/>
      <c r="P56" s="390"/>
      <c r="Q56" s="390"/>
      <c r="R56" s="390"/>
    </row>
    <row r="57" spans="1:18" s="148" customFormat="1" ht="75">
      <c r="A57" s="143">
        <v>6</v>
      </c>
      <c r="B57" s="350" t="s">
        <v>131</v>
      </c>
      <c r="C57" s="143" t="s">
        <v>132</v>
      </c>
      <c r="D57" s="143"/>
      <c r="E57" s="143" t="s">
        <v>130</v>
      </c>
      <c r="F57" s="143" t="s">
        <v>54</v>
      </c>
      <c r="G57" s="145">
        <f t="shared" si="10"/>
        <v>2520</v>
      </c>
      <c r="H57" s="309">
        <v>2400</v>
      </c>
      <c r="I57" s="145">
        <v>120</v>
      </c>
      <c r="J57" s="147">
        <v>0</v>
      </c>
      <c r="K57" s="146">
        <f t="shared" si="9"/>
        <v>0</v>
      </c>
      <c r="L57" s="147"/>
      <c r="M57" s="147"/>
      <c r="N57" s="147"/>
      <c r="O57" s="147"/>
      <c r="P57" s="390"/>
      <c r="Q57" s="390"/>
      <c r="R57" s="390"/>
    </row>
    <row r="58" spans="1:18" s="148" customFormat="1" ht="75">
      <c r="A58" s="143">
        <v>7</v>
      </c>
      <c r="B58" s="350" t="s">
        <v>133</v>
      </c>
      <c r="C58" s="143" t="s">
        <v>134</v>
      </c>
      <c r="D58" s="143"/>
      <c r="E58" s="143" t="s">
        <v>128</v>
      </c>
      <c r="F58" s="143" t="s">
        <v>55</v>
      </c>
      <c r="G58" s="145">
        <f t="shared" si="10"/>
        <v>1626.24</v>
      </c>
      <c r="H58" s="309">
        <v>1548.8</v>
      </c>
      <c r="I58" s="145">
        <v>77.44</v>
      </c>
      <c r="J58" s="147">
        <v>0</v>
      </c>
      <c r="K58" s="146">
        <f t="shared" si="9"/>
        <v>0</v>
      </c>
      <c r="L58" s="147"/>
      <c r="M58" s="147"/>
      <c r="N58" s="147"/>
      <c r="O58" s="147"/>
      <c r="P58" s="390"/>
      <c r="Q58" s="390"/>
      <c r="R58" s="390"/>
    </row>
    <row r="59" spans="1:18" s="148" customFormat="1" ht="30">
      <c r="A59" s="143">
        <v>8</v>
      </c>
      <c r="B59" s="350" t="s">
        <v>135</v>
      </c>
      <c r="C59" s="143" t="s">
        <v>134</v>
      </c>
      <c r="D59" s="143"/>
      <c r="E59" s="143" t="s">
        <v>136</v>
      </c>
      <c r="F59" s="143" t="s">
        <v>55</v>
      </c>
      <c r="G59" s="145">
        <f t="shared" si="10"/>
        <v>630</v>
      </c>
      <c r="H59" s="309">
        <v>600</v>
      </c>
      <c r="I59" s="145">
        <v>30</v>
      </c>
      <c r="J59" s="147">
        <v>0</v>
      </c>
      <c r="K59" s="146">
        <f t="shared" si="9"/>
        <v>0</v>
      </c>
      <c r="L59" s="147"/>
      <c r="M59" s="147"/>
      <c r="N59" s="147"/>
      <c r="O59" s="147"/>
      <c r="P59" s="390"/>
      <c r="Q59" s="390"/>
      <c r="R59" s="390"/>
    </row>
    <row r="60" spans="1:18" s="18" customFormat="1">
      <c r="A60" s="6" t="s">
        <v>137</v>
      </c>
      <c r="B60" s="351" t="s">
        <v>138</v>
      </c>
      <c r="C60" s="24"/>
      <c r="D60" s="24"/>
      <c r="E60" s="23">
        <v>0</v>
      </c>
      <c r="F60" s="23"/>
      <c r="G60" s="130">
        <f>SUM(G61:G68)</f>
        <v>11111.36</v>
      </c>
      <c r="H60" s="297">
        <f t="shared" ref="H60:N60" si="13">SUM(H61:H68)</f>
        <v>10582.15</v>
      </c>
      <c r="I60" s="130">
        <f t="shared" si="13"/>
        <v>529.21</v>
      </c>
      <c r="J60" s="130">
        <f t="shared" si="13"/>
        <v>0</v>
      </c>
      <c r="K60" s="130">
        <f t="shared" si="13"/>
        <v>2003.71</v>
      </c>
      <c r="L60" s="130">
        <f>SUM(L61:L68)</f>
        <v>1908.13</v>
      </c>
      <c r="M60" s="130">
        <f t="shared" si="13"/>
        <v>95.58</v>
      </c>
      <c r="N60" s="130">
        <f t="shared" si="13"/>
        <v>0</v>
      </c>
      <c r="O60" s="17"/>
      <c r="P60" s="392" t="e">
        <f>+'NĂM 2022'!J36+#REF!+'NĂM 2024'!J33+'NĂM 2025'!J33</f>
        <v>#REF!</v>
      </c>
      <c r="Q60" s="392" t="e">
        <f>+'NĂM 2022'!K36+#REF!+'NĂM 2024'!K33+'NĂM 2025'!K33</f>
        <v>#REF!</v>
      </c>
      <c r="R60" s="392" t="e">
        <f>+'NĂM 2022'!L36+#REF!+'NĂM 2024'!L33+'NĂM 2025'!L33</f>
        <v>#REF!</v>
      </c>
    </row>
    <row r="61" spans="1:18" ht="45">
      <c r="A61" s="8">
        <v>1</v>
      </c>
      <c r="B61" s="353" t="s">
        <v>139</v>
      </c>
      <c r="C61" s="8" t="s">
        <v>140</v>
      </c>
      <c r="D61" s="8"/>
      <c r="E61" s="22" t="s">
        <v>141</v>
      </c>
      <c r="F61" s="8" t="s">
        <v>52</v>
      </c>
      <c r="G61" s="131">
        <f>H61+I61</f>
        <v>735</v>
      </c>
      <c r="H61" s="306">
        <v>700</v>
      </c>
      <c r="I61" s="165">
        <v>35</v>
      </c>
      <c r="J61" s="15">
        <v>0</v>
      </c>
      <c r="K61" s="134">
        <f>L61+M61</f>
        <v>735</v>
      </c>
      <c r="L61" s="134">
        <v>700</v>
      </c>
      <c r="M61" s="134">
        <v>35</v>
      </c>
      <c r="N61" s="15"/>
      <c r="O61" s="15"/>
    </row>
    <row r="62" spans="1:18" s="148" customFormat="1" ht="45">
      <c r="A62" s="143">
        <v>2</v>
      </c>
      <c r="B62" s="350" t="s">
        <v>828</v>
      </c>
      <c r="C62" s="143" t="s">
        <v>140</v>
      </c>
      <c r="D62" s="143"/>
      <c r="E62" s="22" t="s">
        <v>142</v>
      </c>
      <c r="F62" s="143" t="s">
        <v>52</v>
      </c>
      <c r="G62" s="131">
        <f t="shared" si="10"/>
        <v>331.8</v>
      </c>
      <c r="H62" s="306">
        <v>316</v>
      </c>
      <c r="I62" s="165">
        <v>15.8</v>
      </c>
      <c r="J62" s="147">
        <v>0</v>
      </c>
      <c r="K62" s="145">
        <f t="shared" si="9"/>
        <v>331.8</v>
      </c>
      <c r="L62" s="134">
        <v>316</v>
      </c>
      <c r="M62" s="165">
        <v>15.8</v>
      </c>
      <c r="N62" s="147"/>
      <c r="O62" s="147"/>
      <c r="P62" s="390"/>
      <c r="Q62" s="390"/>
      <c r="R62" s="390"/>
    </row>
    <row r="63" spans="1:18" ht="30">
      <c r="A63" s="8">
        <v>3</v>
      </c>
      <c r="B63" s="350" t="s">
        <v>143</v>
      </c>
      <c r="C63" s="143" t="s">
        <v>140</v>
      </c>
      <c r="D63" s="8"/>
      <c r="E63" s="8" t="s">
        <v>829</v>
      </c>
      <c r="F63" s="143" t="s">
        <v>52</v>
      </c>
      <c r="G63" s="131">
        <f>H63+I63</f>
        <v>936.9</v>
      </c>
      <c r="H63" s="306">
        <v>892.12</v>
      </c>
      <c r="I63" s="294">
        <v>44.78</v>
      </c>
      <c r="J63" s="15">
        <v>0</v>
      </c>
      <c r="K63" s="131">
        <f>L63+M63</f>
        <v>936.91</v>
      </c>
      <c r="L63" s="165">
        <v>892.13</v>
      </c>
      <c r="M63" s="294">
        <v>44.78</v>
      </c>
      <c r="N63" s="15"/>
      <c r="O63" s="15"/>
    </row>
    <row r="64" spans="1:18" s="148" customFormat="1" ht="30">
      <c r="A64" s="143">
        <v>4</v>
      </c>
      <c r="B64" s="350" t="s">
        <v>826</v>
      </c>
      <c r="C64" s="143" t="s">
        <v>144</v>
      </c>
      <c r="D64" s="143"/>
      <c r="E64" s="143" t="s">
        <v>827</v>
      </c>
      <c r="F64" s="143" t="s">
        <v>53</v>
      </c>
      <c r="G64" s="145">
        <f>H64+I64</f>
        <v>3000.9</v>
      </c>
      <c r="H64" s="306">
        <v>2858</v>
      </c>
      <c r="I64" s="165">
        <v>142.9</v>
      </c>
      <c r="J64" s="147">
        <v>0</v>
      </c>
      <c r="K64" s="146">
        <f t="shared" si="9"/>
        <v>0</v>
      </c>
      <c r="L64" s="147"/>
      <c r="M64" s="147"/>
      <c r="N64" s="147"/>
      <c r="O64" s="147"/>
      <c r="P64" s="390"/>
      <c r="Q64" s="390"/>
      <c r="R64" s="390"/>
    </row>
    <row r="65" spans="1:18" s="148" customFormat="1" ht="60">
      <c r="A65" s="143">
        <v>5</v>
      </c>
      <c r="B65" s="350" t="s">
        <v>906</v>
      </c>
      <c r="C65" s="143" t="s">
        <v>140</v>
      </c>
      <c r="D65" s="143"/>
      <c r="E65" s="152" t="s">
        <v>907</v>
      </c>
      <c r="F65" s="143" t="s">
        <v>53</v>
      </c>
      <c r="G65" s="293">
        <f t="shared" si="10"/>
        <v>2000.25</v>
      </c>
      <c r="H65" s="306">
        <v>1905</v>
      </c>
      <c r="I65" s="294">
        <v>95.25</v>
      </c>
      <c r="J65" s="147">
        <v>0</v>
      </c>
      <c r="K65" s="146">
        <f t="shared" si="9"/>
        <v>0</v>
      </c>
      <c r="L65" s="147"/>
      <c r="M65" s="147"/>
      <c r="N65" s="147"/>
      <c r="O65" s="147"/>
      <c r="P65" s="390"/>
      <c r="Q65" s="390"/>
      <c r="R65" s="390"/>
    </row>
    <row r="66" spans="1:18" s="148" customFormat="1" ht="30">
      <c r="A66" s="143">
        <v>6</v>
      </c>
      <c r="B66" s="350" t="s">
        <v>908</v>
      </c>
      <c r="C66" s="143" t="s">
        <v>144</v>
      </c>
      <c r="D66" s="143"/>
      <c r="E66" s="143" t="s">
        <v>909</v>
      </c>
      <c r="F66" s="143" t="s">
        <v>54</v>
      </c>
      <c r="G66" s="145">
        <f t="shared" si="10"/>
        <v>3000.9</v>
      </c>
      <c r="H66" s="309">
        <v>2858</v>
      </c>
      <c r="I66" s="145">
        <v>142.9</v>
      </c>
      <c r="J66" s="147">
        <v>0</v>
      </c>
      <c r="K66" s="146">
        <f t="shared" si="9"/>
        <v>0</v>
      </c>
      <c r="L66" s="147"/>
      <c r="M66" s="147"/>
      <c r="N66" s="147"/>
      <c r="O66" s="147"/>
      <c r="P66" s="390"/>
      <c r="Q66" s="390"/>
      <c r="R66" s="390"/>
    </row>
    <row r="67" spans="1:18" ht="54" customHeight="1">
      <c r="A67" s="8">
        <v>7</v>
      </c>
      <c r="B67" s="350" t="s">
        <v>910</v>
      </c>
      <c r="C67" s="143" t="s">
        <v>145</v>
      </c>
      <c r="D67" s="8"/>
      <c r="E67" s="22" t="s">
        <v>142</v>
      </c>
      <c r="F67" s="8" t="s">
        <v>54</v>
      </c>
      <c r="G67" s="131">
        <f t="shared" si="10"/>
        <v>599.51</v>
      </c>
      <c r="H67" s="306">
        <v>571.03</v>
      </c>
      <c r="I67" s="165">
        <v>28.48</v>
      </c>
      <c r="J67" s="15">
        <v>0</v>
      </c>
      <c r="K67" s="134">
        <f t="shared" si="9"/>
        <v>0</v>
      </c>
      <c r="L67" s="15"/>
      <c r="M67" s="15"/>
      <c r="N67" s="15"/>
      <c r="O67" s="15"/>
    </row>
    <row r="68" spans="1:18" ht="45">
      <c r="A68" s="8">
        <v>8</v>
      </c>
      <c r="B68" s="353" t="s">
        <v>146</v>
      </c>
      <c r="C68" s="8" t="s">
        <v>145</v>
      </c>
      <c r="D68" s="8"/>
      <c r="E68" s="22" t="s">
        <v>142</v>
      </c>
      <c r="F68" s="8" t="s">
        <v>55</v>
      </c>
      <c r="G68" s="131">
        <f t="shared" si="10"/>
        <v>506.1</v>
      </c>
      <c r="H68" s="306">
        <v>482</v>
      </c>
      <c r="I68" s="294">
        <v>24.1</v>
      </c>
      <c r="J68" s="15">
        <v>0</v>
      </c>
      <c r="K68" s="134">
        <f t="shared" si="9"/>
        <v>0</v>
      </c>
      <c r="L68" s="15"/>
      <c r="M68" s="15"/>
      <c r="N68" s="15"/>
      <c r="O68" s="15"/>
    </row>
    <row r="69" spans="1:18" s="14" customFormat="1">
      <c r="A69" s="6" t="s">
        <v>147</v>
      </c>
      <c r="B69" s="351" t="s">
        <v>148</v>
      </c>
      <c r="C69" s="24"/>
      <c r="D69" s="24"/>
      <c r="E69" s="23">
        <v>0</v>
      </c>
      <c r="F69" s="23"/>
      <c r="G69" s="130">
        <f>SUM(G70:G83)</f>
        <v>10103.24</v>
      </c>
      <c r="H69" s="297">
        <f t="shared" ref="H69:N69" si="14">SUM(H70:H83)</f>
        <v>9621.49</v>
      </c>
      <c r="I69" s="130">
        <f t="shared" si="14"/>
        <v>481.75</v>
      </c>
      <c r="J69" s="130">
        <f t="shared" si="14"/>
        <v>0</v>
      </c>
      <c r="K69" s="130">
        <f t="shared" si="14"/>
        <v>1818.69</v>
      </c>
      <c r="L69" s="130">
        <f t="shared" si="14"/>
        <v>1731.69</v>
      </c>
      <c r="M69" s="130">
        <f t="shared" si="14"/>
        <v>87</v>
      </c>
      <c r="N69" s="130">
        <f t="shared" si="14"/>
        <v>0</v>
      </c>
      <c r="O69" s="16"/>
      <c r="P69" s="389" t="e">
        <f>+'NĂM 2022'!J40+#REF!+'NĂM 2024'!J36+'NĂM 2025'!J35</f>
        <v>#REF!</v>
      </c>
      <c r="Q69" s="389" t="e">
        <f>+'NĂM 2022'!K40+#REF!+'NĂM 2024'!K36+'NĂM 2025'!K35</f>
        <v>#REF!</v>
      </c>
      <c r="R69" s="389" t="e">
        <f>+'NĂM 2022'!L40+#REF!+'NĂM 2024'!L36+'NĂM 2025'!L35</f>
        <v>#REF!</v>
      </c>
    </row>
    <row r="70" spans="1:18" ht="75">
      <c r="A70" s="21">
        <v>1</v>
      </c>
      <c r="B70" s="354" t="s">
        <v>149</v>
      </c>
      <c r="C70" s="21" t="s">
        <v>150</v>
      </c>
      <c r="D70" s="21"/>
      <c r="E70" s="21" t="s">
        <v>151</v>
      </c>
      <c r="F70" s="21" t="s">
        <v>52</v>
      </c>
      <c r="G70" s="131">
        <f t="shared" si="10"/>
        <v>998</v>
      </c>
      <c r="H70" s="306">
        <v>950</v>
      </c>
      <c r="I70" s="131">
        <v>48</v>
      </c>
      <c r="J70" s="15"/>
      <c r="K70" s="134">
        <f t="shared" si="9"/>
        <v>998</v>
      </c>
      <c r="L70" s="134">
        <v>950</v>
      </c>
      <c r="M70" s="134">
        <v>48</v>
      </c>
      <c r="N70" s="15"/>
      <c r="O70" s="15"/>
    </row>
    <row r="71" spans="1:18" ht="45">
      <c r="A71" s="21">
        <v>2</v>
      </c>
      <c r="B71" s="354" t="s">
        <v>152</v>
      </c>
      <c r="C71" s="21" t="s">
        <v>153</v>
      </c>
      <c r="D71" s="21"/>
      <c r="E71" s="21" t="s">
        <v>154</v>
      </c>
      <c r="F71" s="21" t="s">
        <v>52</v>
      </c>
      <c r="G71" s="131">
        <f t="shared" si="10"/>
        <v>820.69</v>
      </c>
      <c r="H71" s="306">
        <v>781.69</v>
      </c>
      <c r="I71" s="131">
        <v>39</v>
      </c>
      <c r="J71" s="15"/>
      <c r="K71" s="134">
        <f t="shared" si="9"/>
        <v>820.69</v>
      </c>
      <c r="L71" s="134">
        <v>781.69</v>
      </c>
      <c r="M71" s="134">
        <v>39</v>
      </c>
      <c r="N71" s="15"/>
      <c r="O71" s="15"/>
    </row>
    <row r="72" spans="1:18" ht="75">
      <c r="A72" s="21">
        <v>3</v>
      </c>
      <c r="B72" s="354" t="s">
        <v>155</v>
      </c>
      <c r="C72" s="21" t="s">
        <v>156</v>
      </c>
      <c r="D72" s="21"/>
      <c r="E72" s="21" t="s">
        <v>151</v>
      </c>
      <c r="F72" s="21" t="s">
        <v>53</v>
      </c>
      <c r="G72" s="131">
        <f t="shared" si="10"/>
        <v>998</v>
      </c>
      <c r="H72" s="306">
        <v>950</v>
      </c>
      <c r="I72" s="131">
        <v>48</v>
      </c>
      <c r="J72" s="15"/>
      <c r="K72" s="134">
        <f t="shared" si="9"/>
        <v>0</v>
      </c>
      <c r="L72" s="15"/>
      <c r="M72" s="15"/>
      <c r="N72" s="15"/>
      <c r="O72" s="15"/>
    </row>
    <row r="73" spans="1:18" ht="75">
      <c r="A73" s="21">
        <v>4</v>
      </c>
      <c r="B73" s="354" t="s">
        <v>157</v>
      </c>
      <c r="C73" s="21" t="s">
        <v>158</v>
      </c>
      <c r="D73" s="21"/>
      <c r="E73" s="8" t="s">
        <v>159</v>
      </c>
      <c r="F73" s="21" t="s">
        <v>53</v>
      </c>
      <c r="G73" s="131">
        <f t="shared" si="10"/>
        <v>499</v>
      </c>
      <c r="H73" s="306">
        <v>475</v>
      </c>
      <c r="I73" s="131">
        <v>24</v>
      </c>
      <c r="J73" s="15">
        <v>0</v>
      </c>
      <c r="K73" s="134">
        <f t="shared" si="9"/>
        <v>0</v>
      </c>
      <c r="L73" s="15"/>
      <c r="M73" s="15"/>
      <c r="N73" s="15"/>
      <c r="O73" s="15"/>
    </row>
    <row r="74" spans="1:18" ht="30">
      <c r="A74" s="21">
        <v>5</v>
      </c>
      <c r="B74" s="354" t="s">
        <v>160</v>
      </c>
      <c r="C74" s="21" t="s">
        <v>161</v>
      </c>
      <c r="D74" s="21"/>
      <c r="E74" s="21" t="s">
        <v>162</v>
      </c>
      <c r="F74" s="21" t="s">
        <v>53</v>
      </c>
      <c r="G74" s="131">
        <f t="shared" si="10"/>
        <v>996</v>
      </c>
      <c r="H74" s="306">
        <v>950</v>
      </c>
      <c r="I74" s="131">
        <v>46</v>
      </c>
      <c r="J74" s="15">
        <v>0</v>
      </c>
      <c r="K74" s="134">
        <f t="shared" si="9"/>
        <v>0</v>
      </c>
      <c r="L74" s="15"/>
      <c r="M74" s="15"/>
      <c r="N74" s="15"/>
      <c r="O74" s="15"/>
    </row>
    <row r="75" spans="1:18" ht="30">
      <c r="A75" s="21">
        <v>6</v>
      </c>
      <c r="B75" s="354" t="s">
        <v>163</v>
      </c>
      <c r="C75" s="21" t="s">
        <v>164</v>
      </c>
      <c r="D75" s="21"/>
      <c r="E75" s="21" t="s">
        <v>165</v>
      </c>
      <c r="F75" s="21" t="s">
        <v>53</v>
      </c>
      <c r="G75" s="131">
        <f t="shared" si="10"/>
        <v>499</v>
      </c>
      <c r="H75" s="306">
        <v>475</v>
      </c>
      <c r="I75" s="131">
        <v>24</v>
      </c>
      <c r="J75" s="15">
        <v>0</v>
      </c>
      <c r="K75" s="134">
        <f t="shared" si="9"/>
        <v>0</v>
      </c>
      <c r="L75" s="15"/>
      <c r="M75" s="15"/>
      <c r="N75" s="15"/>
      <c r="O75" s="15"/>
    </row>
    <row r="76" spans="1:18" ht="75">
      <c r="A76" s="21">
        <v>7</v>
      </c>
      <c r="B76" s="354" t="s">
        <v>166</v>
      </c>
      <c r="C76" s="21" t="s">
        <v>167</v>
      </c>
      <c r="D76" s="21"/>
      <c r="E76" s="22" t="s">
        <v>168</v>
      </c>
      <c r="F76" s="21" t="s">
        <v>54</v>
      </c>
      <c r="G76" s="131">
        <f t="shared" si="10"/>
        <v>998</v>
      </c>
      <c r="H76" s="306">
        <v>950</v>
      </c>
      <c r="I76" s="131">
        <v>48</v>
      </c>
      <c r="J76" s="15">
        <v>0</v>
      </c>
      <c r="K76" s="134">
        <f t="shared" si="9"/>
        <v>0</v>
      </c>
      <c r="L76" s="15"/>
      <c r="M76" s="15"/>
      <c r="N76" s="15"/>
      <c r="O76" s="15"/>
    </row>
    <row r="77" spans="1:18" ht="30">
      <c r="A77" s="21">
        <v>8</v>
      </c>
      <c r="B77" s="354" t="s">
        <v>169</v>
      </c>
      <c r="C77" s="21" t="s">
        <v>170</v>
      </c>
      <c r="D77" s="21"/>
      <c r="E77" s="21" t="s">
        <v>171</v>
      </c>
      <c r="F77" s="21" t="s">
        <v>54</v>
      </c>
      <c r="G77" s="131">
        <f t="shared" si="10"/>
        <v>706</v>
      </c>
      <c r="H77" s="306">
        <v>672</v>
      </c>
      <c r="I77" s="131">
        <v>34</v>
      </c>
      <c r="J77" s="15">
        <v>0</v>
      </c>
      <c r="K77" s="134">
        <f t="shared" si="9"/>
        <v>0</v>
      </c>
      <c r="L77" s="15"/>
      <c r="M77" s="15"/>
      <c r="N77" s="15"/>
      <c r="O77" s="15"/>
    </row>
    <row r="78" spans="1:18" ht="45">
      <c r="A78" s="21">
        <v>9</v>
      </c>
      <c r="B78" s="354" t="s">
        <v>172</v>
      </c>
      <c r="C78" s="21" t="s">
        <v>173</v>
      </c>
      <c r="D78" s="21"/>
      <c r="E78" s="21" t="s">
        <v>174</v>
      </c>
      <c r="F78" s="21" t="s">
        <v>54</v>
      </c>
      <c r="G78" s="131">
        <f t="shared" si="10"/>
        <v>303</v>
      </c>
      <c r="H78" s="306">
        <v>288</v>
      </c>
      <c r="I78" s="131">
        <v>15</v>
      </c>
      <c r="J78" s="15">
        <v>0</v>
      </c>
      <c r="K78" s="134">
        <f t="shared" si="9"/>
        <v>0</v>
      </c>
      <c r="L78" s="15"/>
      <c r="M78" s="15"/>
      <c r="N78" s="15"/>
      <c r="O78" s="15"/>
    </row>
    <row r="79" spans="1:18" ht="30">
      <c r="A79" s="21">
        <v>10</v>
      </c>
      <c r="B79" s="354" t="s">
        <v>175</v>
      </c>
      <c r="C79" s="21" t="s">
        <v>173</v>
      </c>
      <c r="D79" s="21"/>
      <c r="E79" s="21" t="s">
        <v>176</v>
      </c>
      <c r="F79" s="21" t="s">
        <v>54</v>
      </c>
      <c r="G79" s="131">
        <f t="shared" si="10"/>
        <v>303</v>
      </c>
      <c r="H79" s="306">
        <v>288</v>
      </c>
      <c r="I79" s="131">
        <v>15</v>
      </c>
      <c r="J79" s="15">
        <v>0</v>
      </c>
      <c r="K79" s="134">
        <f t="shared" si="9"/>
        <v>0</v>
      </c>
      <c r="L79" s="15"/>
      <c r="M79" s="15"/>
      <c r="N79" s="15"/>
      <c r="O79" s="15"/>
    </row>
    <row r="80" spans="1:18" ht="75">
      <c r="A80" s="21">
        <v>11</v>
      </c>
      <c r="B80" s="354" t="s">
        <v>177</v>
      </c>
      <c r="C80" s="21" t="s">
        <v>164</v>
      </c>
      <c r="D80" s="21"/>
      <c r="E80" s="8" t="s">
        <v>178</v>
      </c>
      <c r="F80" s="21" t="s">
        <v>54</v>
      </c>
      <c r="G80" s="131">
        <f t="shared" si="10"/>
        <v>248.75</v>
      </c>
      <c r="H80" s="306">
        <v>235</v>
      </c>
      <c r="I80" s="131">
        <v>13.75</v>
      </c>
      <c r="J80" s="15">
        <v>0</v>
      </c>
      <c r="K80" s="134">
        <f t="shared" si="9"/>
        <v>0</v>
      </c>
      <c r="L80" s="15"/>
      <c r="M80" s="15"/>
      <c r="N80" s="15"/>
      <c r="O80" s="15"/>
    </row>
    <row r="81" spans="1:18" ht="30">
      <c r="A81" s="21">
        <v>12</v>
      </c>
      <c r="B81" s="354" t="s">
        <v>179</v>
      </c>
      <c r="C81" s="21" t="s">
        <v>58</v>
      </c>
      <c r="D81" s="21"/>
      <c r="E81" s="21" t="s">
        <v>180</v>
      </c>
      <c r="F81" s="21" t="s">
        <v>55</v>
      </c>
      <c r="G81" s="131">
        <f t="shared" si="10"/>
        <v>996</v>
      </c>
      <c r="H81" s="306">
        <v>950</v>
      </c>
      <c r="I81" s="131">
        <v>46</v>
      </c>
      <c r="J81" s="15">
        <v>0</v>
      </c>
      <c r="K81" s="134">
        <f t="shared" si="9"/>
        <v>0</v>
      </c>
      <c r="L81" s="15"/>
      <c r="M81" s="15"/>
      <c r="N81" s="15"/>
      <c r="O81" s="15"/>
    </row>
    <row r="82" spans="1:18" ht="75">
      <c r="A82" s="21">
        <v>13</v>
      </c>
      <c r="B82" s="354" t="s">
        <v>181</v>
      </c>
      <c r="C82" s="21" t="s">
        <v>182</v>
      </c>
      <c r="D82" s="21"/>
      <c r="E82" s="21" t="s">
        <v>151</v>
      </c>
      <c r="F82" s="21" t="s">
        <v>55</v>
      </c>
      <c r="G82" s="131">
        <f t="shared" si="10"/>
        <v>996</v>
      </c>
      <c r="H82" s="306">
        <v>950</v>
      </c>
      <c r="I82" s="131">
        <v>46</v>
      </c>
      <c r="J82" s="15">
        <v>0</v>
      </c>
      <c r="K82" s="134">
        <f t="shared" si="9"/>
        <v>0</v>
      </c>
      <c r="L82" s="15"/>
      <c r="M82" s="15"/>
      <c r="N82" s="15"/>
      <c r="O82" s="15"/>
    </row>
    <row r="83" spans="1:18" ht="75">
      <c r="A83" s="21">
        <v>14</v>
      </c>
      <c r="B83" s="354" t="s">
        <v>183</v>
      </c>
      <c r="C83" s="21" t="s">
        <v>184</v>
      </c>
      <c r="D83" s="21"/>
      <c r="E83" s="21" t="s">
        <v>151</v>
      </c>
      <c r="F83" s="21" t="s">
        <v>55</v>
      </c>
      <c r="G83" s="131">
        <f t="shared" si="10"/>
        <v>741.8</v>
      </c>
      <c r="H83" s="306">
        <v>706.8</v>
      </c>
      <c r="I83" s="131">
        <v>35</v>
      </c>
      <c r="J83" s="15">
        <v>0</v>
      </c>
      <c r="K83" s="134">
        <f t="shared" si="9"/>
        <v>0</v>
      </c>
      <c r="L83" s="15"/>
      <c r="M83" s="15"/>
      <c r="N83" s="15"/>
      <c r="O83" s="15"/>
    </row>
    <row r="84" spans="1:18" s="14" customFormat="1">
      <c r="A84" s="6" t="s">
        <v>185</v>
      </c>
      <c r="B84" s="351" t="s">
        <v>186</v>
      </c>
      <c r="C84" s="24"/>
      <c r="D84" s="24"/>
      <c r="E84" s="23">
        <v>0</v>
      </c>
      <c r="F84" s="23"/>
      <c r="G84" s="130">
        <f>SUM(G85:G99)</f>
        <v>10075.539999999999</v>
      </c>
      <c r="H84" s="297">
        <f t="shared" ref="H84:N84" si="15">SUM(H85:H99)</f>
        <v>9595.74</v>
      </c>
      <c r="I84" s="130">
        <f t="shared" si="15"/>
        <v>479.8</v>
      </c>
      <c r="J84" s="130">
        <f t="shared" si="15"/>
        <v>0</v>
      </c>
      <c r="K84" s="130">
        <f t="shared" si="15"/>
        <v>1813.4</v>
      </c>
      <c r="L84" s="130">
        <f t="shared" si="15"/>
        <v>1727.04</v>
      </c>
      <c r="M84" s="130">
        <f t="shared" si="15"/>
        <v>86.36</v>
      </c>
      <c r="N84" s="130">
        <f t="shared" si="15"/>
        <v>0</v>
      </c>
      <c r="O84" s="16"/>
      <c r="P84" s="389" t="e">
        <f>+'NĂM 2022'!J43+#REF!+'NĂM 2024'!J42+'NĂM 2025'!J39</f>
        <v>#REF!</v>
      </c>
      <c r="Q84" s="389" t="e">
        <f>+'NĂM 2022'!K43+#REF!+'NĂM 2024'!K42+'NĂM 2025'!K39</f>
        <v>#REF!</v>
      </c>
      <c r="R84" s="389" t="e">
        <f>+'NĂM 2022'!L43+#REF!+'NĂM 2024'!L42+'NĂM 2025'!L39</f>
        <v>#REF!</v>
      </c>
    </row>
    <row r="85" spans="1:18" s="148" customFormat="1" ht="75">
      <c r="A85" s="143">
        <v>1</v>
      </c>
      <c r="B85" s="355" t="s">
        <v>187</v>
      </c>
      <c r="C85" s="143" t="s">
        <v>188</v>
      </c>
      <c r="D85" s="143"/>
      <c r="E85" s="143" t="s">
        <v>189</v>
      </c>
      <c r="F85" s="144" t="s">
        <v>52</v>
      </c>
      <c r="G85" s="145">
        <f t="shared" si="10"/>
        <v>395.85</v>
      </c>
      <c r="H85" s="309">
        <v>377</v>
      </c>
      <c r="I85" s="145">
        <v>18.850000000000001</v>
      </c>
      <c r="J85" s="147"/>
      <c r="K85" s="146">
        <f t="shared" si="9"/>
        <v>395.85</v>
      </c>
      <c r="L85" s="146">
        <v>377</v>
      </c>
      <c r="M85" s="146">
        <v>18.850000000000001</v>
      </c>
      <c r="N85" s="147"/>
      <c r="O85" s="147"/>
      <c r="P85" s="390"/>
      <c r="Q85" s="390"/>
      <c r="R85" s="390"/>
    </row>
    <row r="86" spans="1:18" s="148" customFormat="1" ht="75">
      <c r="A86" s="143">
        <v>2</v>
      </c>
      <c r="B86" s="356" t="s">
        <v>190</v>
      </c>
      <c r="C86" s="149" t="s">
        <v>191</v>
      </c>
      <c r="D86" s="149"/>
      <c r="E86" s="149" t="s">
        <v>192</v>
      </c>
      <c r="F86" s="144" t="s">
        <v>52</v>
      </c>
      <c r="G86" s="145">
        <f t="shared" si="10"/>
        <v>577.5</v>
      </c>
      <c r="H86" s="309">
        <v>550</v>
      </c>
      <c r="I86" s="145">
        <v>27.5</v>
      </c>
      <c r="J86" s="147"/>
      <c r="K86" s="146">
        <f t="shared" si="9"/>
        <v>577.5</v>
      </c>
      <c r="L86" s="146">
        <v>550</v>
      </c>
      <c r="M86" s="146">
        <v>27.5</v>
      </c>
      <c r="N86" s="147"/>
      <c r="O86" s="147"/>
      <c r="P86" s="390"/>
      <c r="Q86" s="390"/>
      <c r="R86" s="390"/>
    </row>
    <row r="87" spans="1:18" s="148" customFormat="1" ht="75">
      <c r="A87" s="143">
        <v>3</v>
      </c>
      <c r="B87" s="355" t="s">
        <v>193</v>
      </c>
      <c r="C87" s="143" t="s">
        <v>194</v>
      </c>
      <c r="D87" s="143"/>
      <c r="E87" s="143" t="s">
        <v>110</v>
      </c>
      <c r="F87" s="144" t="s">
        <v>52</v>
      </c>
      <c r="G87" s="145">
        <f t="shared" si="10"/>
        <v>840.05</v>
      </c>
      <c r="H87" s="309">
        <v>800.04</v>
      </c>
      <c r="I87" s="145">
        <v>40.01</v>
      </c>
      <c r="J87" s="147"/>
      <c r="K87" s="146">
        <f t="shared" si="9"/>
        <v>840.05</v>
      </c>
      <c r="L87" s="146">
        <v>800.04</v>
      </c>
      <c r="M87" s="146">
        <v>40.01</v>
      </c>
      <c r="N87" s="147"/>
      <c r="O87" s="147"/>
      <c r="P87" s="390"/>
      <c r="Q87" s="390"/>
      <c r="R87" s="390"/>
    </row>
    <row r="88" spans="1:18" s="151" customFormat="1" ht="75">
      <c r="A88" s="136">
        <v>4</v>
      </c>
      <c r="B88" s="352" t="s">
        <v>195</v>
      </c>
      <c r="C88" s="136" t="s">
        <v>196</v>
      </c>
      <c r="D88" s="136"/>
      <c r="E88" s="141" t="s">
        <v>799</v>
      </c>
      <c r="F88" s="142" t="s">
        <v>53</v>
      </c>
      <c r="G88" s="137">
        <f t="shared" si="10"/>
        <v>414.75</v>
      </c>
      <c r="H88" s="310">
        <v>395</v>
      </c>
      <c r="I88" s="137">
        <f>H88*5%</f>
        <v>19.75</v>
      </c>
      <c r="J88" s="139"/>
      <c r="K88" s="138">
        <f t="shared" si="9"/>
        <v>0</v>
      </c>
      <c r="L88" s="139"/>
      <c r="M88" s="139"/>
      <c r="N88" s="139"/>
      <c r="O88" s="136" t="s">
        <v>197</v>
      </c>
      <c r="P88" s="391"/>
      <c r="Q88" s="391"/>
      <c r="R88" s="391"/>
    </row>
    <row r="89" spans="1:18" s="148" customFormat="1" ht="75">
      <c r="A89" s="143">
        <v>5</v>
      </c>
      <c r="B89" s="350" t="s">
        <v>198</v>
      </c>
      <c r="C89" s="143" t="s">
        <v>199</v>
      </c>
      <c r="D89" s="143"/>
      <c r="E89" s="152" t="s">
        <v>200</v>
      </c>
      <c r="F89" s="153" t="s">
        <v>53</v>
      </c>
      <c r="G89" s="145">
        <f t="shared" ref="G89:G152" si="16">H89+I89</f>
        <v>1575</v>
      </c>
      <c r="H89" s="309">
        <v>1500</v>
      </c>
      <c r="I89" s="145">
        <v>75</v>
      </c>
      <c r="J89" s="147">
        <v>0</v>
      </c>
      <c r="K89" s="146">
        <f t="shared" ref="K89:K152" si="17">L89+M89</f>
        <v>0</v>
      </c>
      <c r="L89" s="147"/>
      <c r="M89" s="147"/>
      <c r="N89" s="147"/>
      <c r="O89" s="143" t="s">
        <v>201</v>
      </c>
      <c r="P89" s="390"/>
      <c r="Q89" s="390"/>
      <c r="R89" s="390"/>
    </row>
    <row r="90" spans="1:18" s="151" customFormat="1" ht="30">
      <c r="A90" s="136">
        <v>6</v>
      </c>
      <c r="B90" s="352" t="s">
        <v>800</v>
      </c>
      <c r="C90" s="136" t="s">
        <v>801</v>
      </c>
      <c r="D90" s="136"/>
      <c r="E90" s="136" t="s">
        <v>802</v>
      </c>
      <c r="F90" s="142" t="s">
        <v>53</v>
      </c>
      <c r="G90" s="137">
        <f>H90+I90</f>
        <v>504</v>
      </c>
      <c r="H90" s="310">
        <v>480</v>
      </c>
      <c r="I90" s="137">
        <f>H90*5%</f>
        <v>24</v>
      </c>
      <c r="J90" s="139"/>
      <c r="K90" s="138">
        <f t="shared" si="17"/>
        <v>0</v>
      </c>
      <c r="L90" s="139"/>
      <c r="M90" s="139"/>
      <c r="N90" s="139"/>
      <c r="O90" s="139"/>
      <c r="P90" s="391"/>
      <c r="Q90" s="391"/>
      <c r="R90" s="391"/>
    </row>
    <row r="91" spans="1:18" s="151" customFormat="1" ht="75">
      <c r="A91" s="136">
        <v>7</v>
      </c>
      <c r="B91" s="352" t="s">
        <v>209</v>
      </c>
      <c r="C91" s="136" t="s">
        <v>210</v>
      </c>
      <c r="D91" s="136"/>
      <c r="E91" s="136" t="s">
        <v>211</v>
      </c>
      <c r="F91" s="142" t="s">
        <v>53</v>
      </c>
      <c r="G91" s="137">
        <f>H91+I91</f>
        <v>315</v>
      </c>
      <c r="H91" s="310">
        <v>300</v>
      </c>
      <c r="I91" s="137">
        <f>H91*5%</f>
        <v>15</v>
      </c>
      <c r="J91" s="139"/>
      <c r="K91" s="138"/>
      <c r="L91" s="139"/>
      <c r="M91" s="139"/>
      <c r="N91" s="139"/>
      <c r="O91" s="139"/>
      <c r="P91" s="391"/>
      <c r="Q91" s="391"/>
      <c r="R91" s="391"/>
    </row>
    <row r="92" spans="1:18" s="151" customFormat="1" ht="60">
      <c r="A92" s="136">
        <v>8</v>
      </c>
      <c r="B92" s="352" t="s">
        <v>203</v>
      </c>
      <c r="C92" s="136" t="s">
        <v>204</v>
      </c>
      <c r="D92" s="136"/>
      <c r="E92" s="136" t="s">
        <v>205</v>
      </c>
      <c r="F92" s="142" t="s">
        <v>54</v>
      </c>
      <c r="G92" s="137">
        <f t="shared" si="16"/>
        <v>630</v>
      </c>
      <c r="H92" s="310">
        <v>600</v>
      </c>
      <c r="I92" s="137">
        <f>H92*5%</f>
        <v>30</v>
      </c>
      <c r="J92" s="139">
        <v>0</v>
      </c>
      <c r="K92" s="138">
        <f t="shared" si="17"/>
        <v>0</v>
      </c>
      <c r="L92" s="139"/>
      <c r="M92" s="139"/>
      <c r="N92" s="139"/>
      <c r="O92" s="136" t="s">
        <v>197</v>
      </c>
      <c r="P92" s="391"/>
      <c r="Q92" s="391"/>
      <c r="R92" s="391"/>
    </row>
    <row r="93" spans="1:18" s="148" customFormat="1" ht="75">
      <c r="A93" s="143">
        <v>9</v>
      </c>
      <c r="B93" s="355" t="s">
        <v>206</v>
      </c>
      <c r="C93" s="143" t="s">
        <v>196</v>
      </c>
      <c r="D93" s="143"/>
      <c r="E93" s="143" t="s">
        <v>178</v>
      </c>
      <c r="F93" s="153" t="s">
        <v>54</v>
      </c>
      <c r="G93" s="145">
        <f t="shared" si="16"/>
        <v>210</v>
      </c>
      <c r="H93" s="309">
        <v>200</v>
      </c>
      <c r="I93" s="145">
        <v>10</v>
      </c>
      <c r="J93" s="147"/>
      <c r="K93" s="146">
        <f t="shared" si="17"/>
        <v>0</v>
      </c>
      <c r="L93" s="147"/>
      <c r="M93" s="147"/>
      <c r="N93" s="147"/>
      <c r="O93" s="143" t="s">
        <v>201</v>
      </c>
      <c r="P93" s="390"/>
      <c r="Q93" s="390"/>
      <c r="R93" s="390"/>
    </row>
    <row r="94" spans="1:18" s="151" customFormat="1" ht="75">
      <c r="A94" s="136">
        <v>10</v>
      </c>
      <c r="B94" s="357" t="s">
        <v>207</v>
      </c>
      <c r="C94" s="136" t="s">
        <v>194</v>
      </c>
      <c r="D94" s="136"/>
      <c r="E94" s="136" t="s">
        <v>208</v>
      </c>
      <c r="F94" s="142" t="s">
        <v>54</v>
      </c>
      <c r="G94" s="137">
        <f t="shared" si="16"/>
        <v>420</v>
      </c>
      <c r="H94" s="310">
        <v>400</v>
      </c>
      <c r="I94" s="137">
        <f>H94*5%</f>
        <v>20</v>
      </c>
      <c r="J94" s="139"/>
      <c r="K94" s="138">
        <f t="shared" si="17"/>
        <v>0</v>
      </c>
      <c r="L94" s="139"/>
      <c r="M94" s="139"/>
      <c r="N94" s="139"/>
      <c r="O94" s="136" t="s">
        <v>201</v>
      </c>
      <c r="P94" s="391"/>
      <c r="Q94" s="391"/>
      <c r="R94" s="391"/>
    </row>
    <row r="95" spans="1:18" s="148" customFormat="1" ht="60">
      <c r="A95" s="143">
        <v>11</v>
      </c>
      <c r="B95" s="350" t="s">
        <v>212</v>
      </c>
      <c r="C95" s="143" t="s">
        <v>213</v>
      </c>
      <c r="D95" s="143"/>
      <c r="E95" s="143" t="s">
        <v>214</v>
      </c>
      <c r="F95" s="153" t="s">
        <v>54</v>
      </c>
      <c r="G95" s="145">
        <f t="shared" si="16"/>
        <v>1260</v>
      </c>
      <c r="H95" s="309">
        <v>1200</v>
      </c>
      <c r="I95" s="145">
        <v>60</v>
      </c>
      <c r="J95" s="147"/>
      <c r="K95" s="146">
        <f t="shared" si="17"/>
        <v>0</v>
      </c>
      <c r="L95" s="147"/>
      <c r="M95" s="147"/>
      <c r="N95" s="147"/>
      <c r="O95" s="143" t="s">
        <v>201</v>
      </c>
      <c r="P95" s="390"/>
      <c r="Q95" s="390"/>
      <c r="R95" s="390"/>
    </row>
    <row r="96" spans="1:18" s="148" customFormat="1" ht="60">
      <c r="A96" s="143">
        <v>12</v>
      </c>
      <c r="B96" s="350" t="s">
        <v>215</v>
      </c>
      <c r="C96" s="143" t="s">
        <v>210</v>
      </c>
      <c r="D96" s="143"/>
      <c r="E96" s="143" t="s">
        <v>216</v>
      </c>
      <c r="F96" s="153" t="s">
        <v>54</v>
      </c>
      <c r="G96" s="145">
        <f t="shared" si="16"/>
        <v>315</v>
      </c>
      <c r="H96" s="309">
        <v>300</v>
      </c>
      <c r="I96" s="145">
        <v>15</v>
      </c>
      <c r="J96" s="147"/>
      <c r="K96" s="146">
        <f t="shared" si="17"/>
        <v>0</v>
      </c>
      <c r="L96" s="147"/>
      <c r="M96" s="147"/>
      <c r="N96" s="147"/>
      <c r="O96" s="143" t="s">
        <v>201</v>
      </c>
      <c r="P96" s="390"/>
      <c r="Q96" s="390"/>
      <c r="R96" s="390"/>
    </row>
    <row r="97" spans="1:18" s="148" customFormat="1" ht="60">
      <c r="A97" s="143">
        <v>13</v>
      </c>
      <c r="B97" s="356" t="s">
        <v>217</v>
      </c>
      <c r="C97" s="149" t="s">
        <v>218</v>
      </c>
      <c r="D97" s="149"/>
      <c r="E97" s="152" t="s">
        <v>219</v>
      </c>
      <c r="F97" s="153" t="s">
        <v>55</v>
      </c>
      <c r="G97" s="145">
        <f t="shared" si="16"/>
        <v>630</v>
      </c>
      <c r="H97" s="309">
        <v>600</v>
      </c>
      <c r="I97" s="145">
        <v>30</v>
      </c>
      <c r="J97" s="147"/>
      <c r="K97" s="146">
        <f t="shared" si="17"/>
        <v>0</v>
      </c>
      <c r="L97" s="147"/>
      <c r="M97" s="147"/>
      <c r="N97" s="147"/>
      <c r="O97" s="143" t="s">
        <v>197</v>
      </c>
      <c r="P97" s="390"/>
      <c r="Q97" s="390"/>
      <c r="R97" s="390"/>
    </row>
    <row r="98" spans="1:18" s="148" customFormat="1" ht="60">
      <c r="A98" s="143">
        <v>14</v>
      </c>
      <c r="B98" s="355" t="s">
        <v>220</v>
      </c>
      <c r="C98" s="143" t="s">
        <v>202</v>
      </c>
      <c r="D98" s="143"/>
      <c r="E98" s="152" t="s">
        <v>221</v>
      </c>
      <c r="F98" s="153" t="s">
        <v>55</v>
      </c>
      <c r="G98" s="145">
        <f t="shared" si="16"/>
        <v>1489.64</v>
      </c>
      <c r="H98" s="309">
        <v>1418.7</v>
      </c>
      <c r="I98" s="145">
        <v>70.94</v>
      </c>
      <c r="J98" s="147"/>
      <c r="K98" s="146">
        <f t="shared" si="17"/>
        <v>0</v>
      </c>
      <c r="L98" s="147"/>
      <c r="M98" s="147"/>
      <c r="N98" s="147"/>
      <c r="O98" s="143" t="s">
        <v>197</v>
      </c>
      <c r="P98" s="390"/>
      <c r="Q98" s="390"/>
      <c r="R98" s="390"/>
    </row>
    <row r="99" spans="1:18" s="151" customFormat="1" ht="60">
      <c r="A99" s="136">
        <v>15</v>
      </c>
      <c r="B99" s="357" t="s">
        <v>803</v>
      </c>
      <c r="C99" s="136" t="s">
        <v>804</v>
      </c>
      <c r="D99" s="136"/>
      <c r="E99" s="141" t="s">
        <v>805</v>
      </c>
      <c r="F99" s="142" t="s">
        <v>55</v>
      </c>
      <c r="G99" s="137">
        <f t="shared" si="16"/>
        <v>498.75</v>
      </c>
      <c r="H99" s="310">
        <v>475</v>
      </c>
      <c r="I99" s="137">
        <f>H99*5%</f>
        <v>23.75</v>
      </c>
      <c r="J99" s="139"/>
      <c r="K99" s="138">
        <f t="shared" si="17"/>
        <v>0</v>
      </c>
      <c r="L99" s="139"/>
      <c r="M99" s="139"/>
      <c r="N99" s="139"/>
      <c r="O99" s="150" t="s">
        <v>197</v>
      </c>
      <c r="P99" s="391"/>
      <c r="Q99" s="391"/>
      <c r="R99" s="391"/>
    </row>
    <row r="100" spans="1:18" s="14" customFormat="1" ht="36" customHeight="1">
      <c r="A100" s="6" t="s">
        <v>222</v>
      </c>
      <c r="B100" s="358" t="s">
        <v>223</v>
      </c>
      <c r="C100" s="24"/>
      <c r="D100" s="24"/>
      <c r="E100" s="23">
        <v>0</v>
      </c>
      <c r="F100" s="23"/>
      <c r="G100" s="130">
        <f>SUM(G101:G112)</f>
        <v>4514.05</v>
      </c>
      <c r="H100" s="297">
        <f t="shared" ref="H100:N100" si="18">SUM(H101:H112)</f>
        <v>4297.9500000000007</v>
      </c>
      <c r="I100" s="130">
        <f t="shared" si="18"/>
        <v>216.1</v>
      </c>
      <c r="J100" s="130">
        <f t="shared" si="18"/>
        <v>0</v>
      </c>
      <c r="K100" s="130">
        <f t="shared" si="18"/>
        <v>813.1</v>
      </c>
      <c r="L100" s="130">
        <f t="shared" si="18"/>
        <v>773.7</v>
      </c>
      <c r="M100" s="130">
        <f t="shared" si="18"/>
        <v>39.4</v>
      </c>
      <c r="N100" s="130">
        <f t="shared" si="18"/>
        <v>0</v>
      </c>
      <c r="O100" s="16"/>
      <c r="P100" s="389" t="e">
        <f>+'NĂM 2022'!J47+#REF!+'NĂM 2024'!J48+'NĂM 2025'!J43</f>
        <v>#REF!</v>
      </c>
      <c r="Q100" s="389" t="e">
        <f>+'NĂM 2022'!K47+#REF!+'NĂM 2024'!K48+'NĂM 2025'!K43</f>
        <v>#REF!</v>
      </c>
      <c r="R100" s="389" t="e">
        <f>+'NĂM 2022'!L47+#REF!+'NĂM 2024'!L48+'NĂM 2025'!L43</f>
        <v>#REF!</v>
      </c>
    </row>
    <row r="101" spans="1:18" s="148" customFormat="1" ht="60">
      <c r="A101" s="143">
        <v>1</v>
      </c>
      <c r="B101" s="350" t="s">
        <v>224</v>
      </c>
      <c r="C101" s="143" t="s">
        <v>225</v>
      </c>
      <c r="D101" s="143"/>
      <c r="E101" s="143" t="s">
        <v>226</v>
      </c>
      <c r="F101" s="153" t="s">
        <v>52</v>
      </c>
      <c r="G101" s="145">
        <f t="shared" si="16"/>
        <v>270.85000000000002</v>
      </c>
      <c r="H101" s="309">
        <v>257.85000000000002</v>
      </c>
      <c r="I101" s="145">
        <v>13</v>
      </c>
      <c r="J101" s="147"/>
      <c r="K101" s="146">
        <f t="shared" si="17"/>
        <v>270.85000000000002</v>
      </c>
      <c r="L101" s="146">
        <v>257.85000000000002</v>
      </c>
      <c r="M101" s="145">
        <v>13</v>
      </c>
      <c r="N101" s="147"/>
      <c r="O101" s="147"/>
      <c r="P101" s="390"/>
      <c r="Q101" s="390"/>
      <c r="R101" s="390"/>
    </row>
    <row r="102" spans="1:18" s="148" customFormat="1" ht="60">
      <c r="A102" s="143">
        <v>2</v>
      </c>
      <c r="B102" s="350" t="s">
        <v>227</v>
      </c>
      <c r="C102" s="143" t="s">
        <v>228</v>
      </c>
      <c r="D102" s="143"/>
      <c r="E102" s="143" t="s">
        <v>229</v>
      </c>
      <c r="F102" s="153" t="s">
        <v>52</v>
      </c>
      <c r="G102" s="145">
        <f t="shared" si="16"/>
        <v>629.85</v>
      </c>
      <c r="H102" s="309">
        <v>599.85</v>
      </c>
      <c r="I102" s="145">
        <v>30</v>
      </c>
      <c r="J102" s="147"/>
      <c r="K102" s="146">
        <f t="shared" si="17"/>
        <v>272.39999999999998</v>
      </c>
      <c r="L102" s="146">
        <v>258</v>
      </c>
      <c r="M102" s="145">
        <v>14.4</v>
      </c>
      <c r="N102" s="147"/>
      <c r="O102" s="147"/>
      <c r="P102" s="390"/>
      <c r="Q102" s="390"/>
      <c r="R102" s="390"/>
    </row>
    <row r="103" spans="1:18" s="148" customFormat="1" ht="75">
      <c r="A103" s="143">
        <v>3</v>
      </c>
      <c r="B103" s="350" t="s">
        <v>230</v>
      </c>
      <c r="C103" s="143" t="s">
        <v>231</v>
      </c>
      <c r="D103" s="143"/>
      <c r="E103" s="143" t="s">
        <v>110</v>
      </c>
      <c r="F103" s="153" t="s">
        <v>52</v>
      </c>
      <c r="G103" s="145">
        <f t="shared" si="16"/>
        <v>269.85000000000002</v>
      </c>
      <c r="H103" s="309">
        <v>257.85000000000002</v>
      </c>
      <c r="I103" s="145">
        <v>12</v>
      </c>
      <c r="J103" s="147"/>
      <c r="K103" s="146">
        <f t="shared" si="17"/>
        <v>269.85000000000002</v>
      </c>
      <c r="L103" s="146">
        <v>257.85000000000002</v>
      </c>
      <c r="M103" s="145">
        <v>12</v>
      </c>
      <c r="N103" s="147"/>
      <c r="O103" s="147"/>
      <c r="P103" s="390"/>
      <c r="Q103" s="390"/>
      <c r="R103" s="390"/>
    </row>
    <row r="104" spans="1:18" s="148" customFormat="1" ht="60">
      <c r="A104" s="143">
        <v>4</v>
      </c>
      <c r="B104" s="350" t="s">
        <v>232</v>
      </c>
      <c r="C104" s="143" t="s">
        <v>225</v>
      </c>
      <c r="D104" s="143"/>
      <c r="E104" s="143" t="s">
        <v>226</v>
      </c>
      <c r="F104" s="153" t="s">
        <v>53</v>
      </c>
      <c r="G104" s="145">
        <f t="shared" si="16"/>
        <v>357</v>
      </c>
      <c r="H104" s="309">
        <v>342</v>
      </c>
      <c r="I104" s="145">
        <v>15</v>
      </c>
      <c r="J104" s="147"/>
      <c r="K104" s="146">
        <f t="shared" si="17"/>
        <v>0</v>
      </c>
      <c r="L104" s="147"/>
      <c r="M104" s="147"/>
      <c r="N104" s="147"/>
      <c r="O104" s="147"/>
      <c r="P104" s="390"/>
      <c r="Q104" s="390"/>
      <c r="R104" s="390"/>
    </row>
    <row r="105" spans="1:18" s="148" customFormat="1" ht="75">
      <c r="A105" s="143">
        <v>5</v>
      </c>
      <c r="B105" s="350" t="s">
        <v>233</v>
      </c>
      <c r="C105" s="143" t="s">
        <v>231</v>
      </c>
      <c r="D105" s="143"/>
      <c r="E105" s="143" t="s">
        <v>110</v>
      </c>
      <c r="F105" s="153" t="s">
        <v>53</v>
      </c>
      <c r="G105" s="145">
        <f t="shared" si="16"/>
        <v>359.1</v>
      </c>
      <c r="H105" s="309">
        <v>342</v>
      </c>
      <c r="I105" s="145">
        <v>17.100000000000001</v>
      </c>
      <c r="J105" s="147"/>
      <c r="K105" s="146">
        <f t="shared" si="17"/>
        <v>0</v>
      </c>
      <c r="L105" s="147"/>
      <c r="M105" s="147"/>
      <c r="N105" s="147"/>
      <c r="O105" s="147"/>
      <c r="P105" s="390"/>
      <c r="Q105" s="390"/>
      <c r="R105" s="390"/>
    </row>
    <row r="106" spans="1:18" s="148" customFormat="1" ht="75">
      <c r="A106" s="143">
        <v>6</v>
      </c>
      <c r="B106" s="350" t="s">
        <v>234</v>
      </c>
      <c r="C106" s="143" t="s">
        <v>231</v>
      </c>
      <c r="D106" s="143"/>
      <c r="E106" s="143" t="s">
        <v>235</v>
      </c>
      <c r="F106" s="153" t="s">
        <v>53</v>
      </c>
      <c r="G106" s="145">
        <f t="shared" si="16"/>
        <v>320</v>
      </c>
      <c r="H106" s="309">
        <v>300</v>
      </c>
      <c r="I106" s="145">
        <v>20</v>
      </c>
      <c r="J106" s="147"/>
      <c r="K106" s="146">
        <f t="shared" si="17"/>
        <v>0</v>
      </c>
      <c r="L106" s="147"/>
      <c r="M106" s="147"/>
      <c r="N106" s="147"/>
      <c r="O106" s="147"/>
      <c r="P106" s="390"/>
      <c r="Q106" s="390"/>
      <c r="R106" s="390"/>
    </row>
    <row r="107" spans="1:18" s="148" customFormat="1" ht="45">
      <c r="A107" s="143">
        <v>7</v>
      </c>
      <c r="B107" s="350" t="s">
        <v>236</v>
      </c>
      <c r="C107" s="143" t="s">
        <v>228</v>
      </c>
      <c r="D107" s="143"/>
      <c r="E107" s="143" t="s">
        <v>237</v>
      </c>
      <c r="F107" s="153" t="s">
        <v>53</v>
      </c>
      <c r="G107" s="145">
        <f t="shared" si="16"/>
        <v>630</v>
      </c>
      <c r="H107" s="309">
        <v>600</v>
      </c>
      <c r="I107" s="145">
        <v>30</v>
      </c>
      <c r="J107" s="147"/>
      <c r="K107" s="146">
        <f t="shared" si="17"/>
        <v>0</v>
      </c>
      <c r="L107" s="147"/>
      <c r="M107" s="147"/>
      <c r="N107" s="147"/>
      <c r="O107" s="147"/>
      <c r="P107" s="390"/>
      <c r="Q107" s="390"/>
      <c r="R107" s="390"/>
    </row>
    <row r="108" spans="1:18" s="148" customFormat="1" ht="75">
      <c r="A108" s="143">
        <v>8</v>
      </c>
      <c r="B108" s="350" t="s">
        <v>238</v>
      </c>
      <c r="C108" s="143" t="s">
        <v>225</v>
      </c>
      <c r="D108" s="143"/>
      <c r="E108" s="143" t="s">
        <v>239</v>
      </c>
      <c r="F108" s="153" t="s">
        <v>53</v>
      </c>
      <c r="G108" s="145">
        <f t="shared" si="16"/>
        <v>315</v>
      </c>
      <c r="H108" s="309">
        <v>300</v>
      </c>
      <c r="I108" s="145">
        <v>15</v>
      </c>
      <c r="J108" s="147"/>
      <c r="K108" s="146">
        <f t="shared" si="17"/>
        <v>0</v>
      </c>
      <c r="L108" s="147"/>
      <c r="M108" s="147"/>
      <c r="N108" s="147"/>
      <c r="O108" s="147"/>
      <c r="P108" s="390"/>
      <c r="Q108" s="390"/>
      <c r="R108" s="390"/>
    </row>
    <row r="109" spans="1:18" s="148" customFormat="1" ht="45">
      <c r="A109" s="143">
        <v>9</v>
      </c>
      <c r="B109" s="350" t="s">
        <v>240</v>
      </c>
      <c r="C109" s="143" t="s">
        <v>231</v>
      </c>
      <c r="D109" s="143"/>
      <c r="E109" s="143" t="s">
        <v>241</v>
      </c>
      <c r="F109" s="143" t="s">
        <v>54</v>
      </c>
      <c r="G109" s="145">
        <f t="shared" si="16"/>
        <v>315</v>
      </c>
      <c r="H109" s="309">
        <v>300</v>
      </c>
      <c r="I109" s="145">
        <v>15</v>
      </c>
      <c r="J109" s="147"/>
      <c r="K109" s="146">
        <f t="shared" si="17"/>
        <v>0</v>
      </c>
      <c r="L109" s="147"/>
      <c r="M109" s="147"/>
      <c r="N109" s="147"/>
      <c r="O109" s="147"/>
      <c r="P109" s="390"/>
      <c r="Q109" s="390"/>
      <c r="R109" s="390"/>
    </row>
    <row r="110" spans="1:18" s="148" customFormat="1" ht="75">
      <c r="A110" s="143">
        <v>10</v>
      </c>
      <c r="B110" s="350" t="s">
        <v>242</v>
      </c>
      <c r="C110" s="143" t="s">
        <v>225</v>
      </c>
      <c r="D110" s="143"/>
      <c r="E110" s="143" t="s">
        <v>104</v>
      </c>
      <c r="F110" s="143" t="s">
        <v>54</v>
      </c>
      <c r="G110" s="145">
        <f t="shared" si="16"/>
        <v>557.79999999999995</v>
      </c>
      <c r="H110" s="309">
        <v>532.79999999999995</v>
      </c>
      <c r="I110" s="145">
        <v>25</v>
      </c>
      <c r="J110" s="147"/>
      <c r="K110" s="146">
        <f t="shared" si="17"/>
        <v>0</v>
      </c>
      <c r="L110" s="147"/>
      <c r="M110" s="147"/>
      <c r="N110" s="147"/>
      <c r="O110" s="147"/>
      <c r="P110" s="390"/>
      <c r="Q110" s="390"/>
      <c r="R110" s="390"/>
    </row>
    <row r="111" spans="1:18" s="148" customFormat="1" ht="75">
      <c r="A111" s="143">
        <v>11</v>
      </c>
      <c r="B111" s="350" t="s">
        <v>243</v>
      </c>
      <c r="C111" s="143" t="s">
        <v>231</v>
      </c>
      <c r="D111" s="143"/>
      <c r="E111" s="143" t="s">
        <v>159</v>
      </c>
      <c r="F111" s="143" t="s">
        <v>55</v>
      </c>
      <c r="G111" s="145">
        <f t="shared" si="16"/>
        <v>244.8</v>
      </c>
      <c r="H111" s="309">
        <v>232.8</v>
      </c>
      <c r="I111" s="145">
        <v>12</v>
      </c>
      <c r="J111" s="147"/>
      <c r="K111" s="146">
        <f t="shared" si="17"/>
        <v>0</v>
      </c>
      <c r="L111" s="147"/>
      <c r="M111" s="147"/>
      <c r="N111" s="147"/>
      <c r="O111" s="147"/>
      <c r="P111" s="390"/>
      <c r="Q111" s="390"/>
      <c r="R111" s="390"/>
    </row>
    <row r="112" spans="1:18" s="148" customFormat="1" ht="75">
      <c r="A112" s="143">
        <v>12</v>
      </c>
      <c r="B112" s="350" t="s">
        <v>244</v>
      </c>
      <c r="C112" s="143" t="s">
        <v>228</v>
      </c>
      <c r="D112" s="143"/>
      <c r="E112" s="143" t="s">
        <v>159</v>
      </c>
      <c r="F112" s="143" t="s">
        <v>55</v>
      </c>
      <c r="G112" s="145">
        <f t="shared" si="16"/>
        <v>244.8</v>
      </c>
      <c r="H112" s="309">
        <v>232.8</v>
      </c>
      <c r="I112" s="145">
        <v>12</v>
      </c>
      <c r="J112" s="147"/>
      <c r="K112" s="146">
        <f t="shared" si="17"/>
        <v>0</v>
      </c>
      <c r="L112" s="147"/>
      <c r="M112" s="147"/>
      <c r="N112" s="147"/>
      <c r="O112" s="147"/>
      <c r="P112" s="390"/>
      <c r="Q112" s="390"/>
      <c r="R112" s="390"/>
    </row>
    <row r="113" spans="1:18" s="159" customFormat="1" ht="28.5" customHeight="1">
      <c r="A113" s="154" t="s">
        <v>245</v>
      </c>
      <c r="B113" s="359" t="s">
        <v>246</v>
      </c>
      <c r="C113" s="155"/>
      <c r="D113" s="155"/>
      <c r="E113" s="156">
        <v>0</v>
      </c>
      <c r="F113" s="156"/>
      <c r="G113" s="157">
        <f>SUM(G114:G127)</f>
        <v>10104.370000000001</v>
      </c>
      <c r="H113" s="311">
        <f t="shared" ref="H113:N113" si="19">SUM(H114:H127)</f>
        <v>9623.2099999999991</v>
      </c>
      <c r="I113" s="157">
        <f t="shared" si="19"/>
        <v>481.15999999999997</v>
      </c>
      <c r="J113" s="157">
        <f t="shared" si="19"/>
        <v>0</v>
      </c>
      <c r="K113" s="157">
        <f t="shared" si="19"/>
        <v>1822.1</v>
      </c>
      <c r="L113" s="157">
        <f>SUM(L114:L127)</f>
        <v>1732.1</v>
      </c>
      <c r="M113" s="157">
        <f t="shared" si="19"/>
        <v>90</v>
      </c>
      <c r="N113" s="157">
        <f t="shared" si="19"/>
        <v>0</v>
      </c>
      <c r="O113" s="158"/>
      <c r="P113" s="393" t="e">
        <f>+'NĂM 2022'!J51+#REF!+'NĂM 2024'!J51+'NĂM 2025'!J46</f>
        <v>#REF!</v>
      </c>
      <c r="Q113" s="393" t="e">
        <f>+'NĂM 2022'!K51+#REF!+'NĂM 2024'!K51+'NĂM 2025'!K46</f>
        <v>#REF!</v>
      </c>
      <c r="R113" s="393" t="e">
        <f>+'NĂM 2022'!L51+#REF!+'NĂM 2024'!L51+'NĂM 2025'!L46</f>
        <v>#REF!</v>
      </c>
    </row>
    <row r="114" spans="1:18" s="164" customFormat="1" ht="36" customHeight="1">
      <c r="A114" s="136">
        <v>1</v>
      </c>
      <c r="B114" s="360" t="s">
        <v>814</v>
      </c>
      <c r="C114" s="163" t="s">
        <v>815</v>
      </c>
      <c r="D114" s="163" t="s">
        <v>816</v>
      </c>
      <c r="E114" s="163" t="s">
        <v>911</v>
      </c>
      <c r="F114" s="136" t="s">
        <v>52</v>
      </c>
      <c r="G114" s="163">
        <f>H114+I114</f>
        <v>766.5</v>
      </c>
      <c r="H114" s="312">
        <v>730</v>
      </c>
      <c r="I114" s="163">
        <v>36.5</v>
      </c>
      <c r="J114" s="163"/>
      <c r="K114" s="163">
        <f>L114+M114</f>
        <v>698.6</v>
      </c>
      <c r="L114" s="163">
        <v>662.1</v>
      </c>
      <c r="M114" s="163">
        <v>36.5</v>
      </c>
      <c r="N114" s="136"/>
      <c r="O114" s="136" t="s">
        <v>816</v>
      </c>
      <c r="P114" s="394"/>
      <c r="Q114" s="394"/>
      <c r="R114" s="394"/>
    </row>
    <row r="115" spans="1:18" s="164" customFormat="1" ht="75.75" customHeight="1">
      <c r="A115" s="136">
        <v>3</v>
      </c>
      <c r="B115" s="360" t="s">
        <v>912</v>
      </c>
      <c r="C115" s="163" t="s">
        <v>913</v>
      </c>
      <c r="D115" s="163" t="s">
        <v>817</v>
      </c>
      <c r="E115" s="163" t="s">
        <v>341</v>
      </c>
      <c r="F115" s="136" t="s">
        <v>52</v>
      </c>
      <c r="G115" s="163">
        <f t="shared" ref="G115:G116" si="20">H115+I115</f>
        <v>1123.5</v>
      </c>
      <c r="H115" s="312">
        <v>1070</v>
      </c>
      <c r="I115" s="163">
        <v>53.5</v>
      </c>
      <c r="J115" s="163"/>
      <c r="K115" s="163">
        <f>L115+M115</f>
        <v>1123.5</v>
      </c>
      <c r="L115" s="163">
        <v>1070</v>
      </c>
      <c r="M115" s="163">
        <v>53.5</v>
      </c>
      <c r="N115" s="136"/>
      <c r="O115" s="136" t="s">
        <v>201</v>
      </c>
      <c r="P115" s="394"/>
      <c r="Q115" s="394"/>
      <c r="R115" s="394"/>
    </row>
    <row r="116" spans="1:18" s="148" customFormat="1" ht="75">
      <c r="A116" s="143">
        <v>5</v>
      </c>
      <c r="B116" s="350" t="s">
        <v>247</v>
      </c>
      <c r="C116" s="143" t="s">
        <v>248</v>
      </c>
      <c r="D116" s="143"/>
      <c r="E116" s="143" t="s">
        <v>208</v>
      </c>
      <c r="F116" s="143">
        <v>2023</v>
      </c>
      <c r="G116" s="145">
        <f t="shared" si="20"/>
        <v>315</v>
      </c>
      <c r="H116" s="309">
        <v>300</v>
      </c>
      <c r="I116" s="145">
        <v>15</v>
      </c>
      <c r="J116" s="147"/>
      <c r="K116" s="146">
        <f t="shared" ref="K116" si="21">L116+M116</f>
        <v>0</v>
      </c>
      <c r="L116" s="147"/>
      <c r="M116" s="147"/>
      <c r="N116" s="147"/>
      <c r="O116" s="143" t="s">
        <v>201</v>
      </c>
      <c r="P116" s="390"/>
      <c r="Q116" s="390"/>
      <c r="R116" s="390"/>
    </row>
    <row r="117" spans="1:18" s="148" customFormat="1" ht="75">
      <c r="A117" s="143">
        <v>6</v>
      </c>
      <c r="B117" s="350" t="s">
        <v>249</v>
      </c>
      <c r="C117" s="143" t="s">
        <v>250</v>
      </c>
      <c r="D117" s="143"/>
      <c r="E117" s="143" t="s">
        <v>251</v>
      </c>
      <c r="F117" s="143" t="s">
        <v>53</v>
      </c>
      <c r="G117" s="145">
        <f t="shared" si="16"/>
        <v>945</v>
      </c>
      <c r="H117" s="309">
        <v>900</v>
      </c>
      <c r="I117" s="145">
        <v>45</v>
      </c>
      <c r="J117" s="147"/>
      <c r="K117" s="146">
        <f t="shared" si="17"/>
        <v>0</v>
      </c>
      <c r="L117" s="147"/>
      <c r="M117" s="147"/>
      <c r="N117" s="147"/>
      <c r="O117" s="143" t="s">
        <v>201</v>
      </c>
      <c r="P117" s="390"/>
      <c r="Q117" s="390"/>
      <c r="R117" s="390"/>
    </row>
    <row r="118" spans="1:18" s="148" customFormat="1" ht="75">
      <c r="A118" s="143">
        <v>7</v>
      </c>
      <c r="B118" s="350" t="s">
        <v>252</v>
      </c>
      <c r="C118" s="143" t="s">
        <v>253</v>
      </c>
      <c r="D118" s="143"/>
      <c r="E118" s="143" t="s">
        <v>159</v>
      </c>
      <c r="F118" s="143" t="s">
        <v>53</v>
      </c>
      <c r="G118" s="145">
        <f t="shared" si="16"/>
        <v>420</v>
      </c>
      <c r="H118" s="309">
        <v>400</v>
      </c>
      <c r="I118" s="145">
        <v>20</v>
      </c>
      <c r="J118" s="147"/>
      <c r="K118" s="146">
        <f t="shared" si="17"/>
        <v>0</v>
      </c>
      <c r="L118" s="147"/>
      <c r="M118" s="147"/>
      <c r="N118" s="147"/>
      <c r="O118" s="143" t="s">
        <v>201</v>
      </c>
      <c r="P118" s="390"/>
      <c r="Q118" s="390"/>
      <c r="R118" s="390"/>
    </row>
    <row r="119" spans="1:18" s="148" customFormat="1" ht="75">
      <c r="A119" s="143">
        <v>8</v>
      </c>
      <c r="B119" s="350" t="s">
        <v>254</v>
      </c>
      <c r="C119" s="143" t="s">
        <v>255</v>
      </c>
      <c r="D119" s="143"/>
      <c r="E119" s="143" t="s">
        <v>256</v>
      </c>
      <c r="F119" s="143" t="s">
        <v>53</v>
      </c>
      <c r="G119" s="145">
        <f t="shared" si="16"/>
        <v>404.25</v>
      </c>
      <c r="H119" s="309">
        <v>385</v>
      </c>
      <c r="I119" s="145">
        <v>19.25</v>
      </c>
      <c r="J119" s="147"/>
      <c r="K119" s="146">
        <f t="shared" si="17"/>
        <v>0</v>
      </c>
      <c r="L119" s="147"/>
      <c r="M119" s="147"/>
      <c r="N119" s="147"/>
      <c r="O119" s="143" t="s">
        <v>201</v>
      </c>
      <c r="P119" s="390"/>
      <c r="Q119" s="390"/>
      <c r="R119" s="390"/>
    </row>
    <row r="120" spans="1:18" s="148" customFormat="1" ht="60">
      <c r="A120" s="143">
        <v>9</v>
      </c>
      <c r="B120" s="350" t="s">
        <v>257</v>
      </c>
      <c r="C120" s="143" t="s">
        <v>258</v>
      </c>
      <c r="D120" s="143"/>
      <c r="E120" s="152" t="s">
        <v>259</v>
      </c>
      <c r="F120" s="143" t="s">
        <v>53</v>
      </c>
      <c r="G120" s="145">
        <f t="shared" si="16"/>
        <v>840</v>
      </c>
      <c r="H120" s="309">
        <v>800</v>
      </c>
      <c r="I120" s="145">
        <v>40</v>
      </c>
      <c r="J120" s="147"/>
      <c r="K120" s="146">
        <f t="shared" si="17"/>
        <v>0</v>
      </c>
      <c r="L120" s="147"/>
      <c r="M120" s="147"/>
      <c r="N120" s="147"/>
      <c r="O120" s="143" t="s">
        <v>197</v>
      </c>
      <c r="P120" s="390"/>
      <c r="Q120" s="390"/>
      <c r="R120" s="390"/>
    </row>
    <row r="121" spans="1:18" s="148" customFormat="1" ht="60">
      <c r="A121" s="143">
        <v>10</v>
      </c>
      <c r="B121" s="350" t="s">
        <v>260</v>
      </c>
      <c r="C121" s="143" t="s">
        <v>255</v>
      </c>
      <c r="D121" s="143"/>
      <c r="E121" s="152" t="s">
        <v>261</v>
      </c>
      <c r="F121" s="143" t="s">
        <v>54</v>
      </c>
      <c r="G121" s="145">
        <f t="shared" si="16"/>
        <v>525</v>
      </c>
      <c r="H121" s="309">
        <v>500</v>
      </c>
      <c r="I121" s="145">
        <v>25</v>
      </c>
      <c r="J121" s="147"/>
      <c r="K121" s="146">
        <f t="shared" si="17"/>
        <v>0</v>
      </c>
      <c r="L121" s="147"/>
      <c r="M121" s="147"/>
      <c r="N121" s="147"/>
      <c r="O121" s="143" t="s">
        <v>197</v>
      </c>
      <c r="P121" s="390"/>
      <c r="Q121" s="390"/>
      <c r="R121" s="390"/>
    </row>
    <row r="122" spans="1:18" s="148" customFormat="1" ht="60">
      <c r="A122" s="143">
        <v>11</v>
      </c>
      <c r="B122" s="350" t="s">
        <v>262</v>
      </c>
      <c r="C122" s="143" t="s">
        <v>255</v>
      </c>
      <c r="D122" s="143"/>
      <c r="E122" s="152" t="s">
        <v>263</v>
      </c>
      <c r="F122" s="143" t="s">
        <v>54</v>
      </c>
      <c r="G122" s="145">
        <f t="shared" si="16"/>
        <v>630</v>
      </c>
      <c r="H122" s="309">
        <v>600</v>
      </c>
      <c r="I122" s="145">
        <v>30</v>
      </c>
      <c r="J122" s="147"/>
      <c r="K122" s="146">
        <f t="shared" si="17"/>
        <v>0</v>
      </c>
      <c r="L122" s="147"/>
      <c r="M122" s="147"/>
      <c r="N122" s="147"/>
      <c r="O122" s="143" t="s">
        <v>197</v>
      </c>
      <c r="P122" s="390"/>
      <c r="Q122" s="390"/>
      <c r="R122" s="390"/>
    </row>
    <row r="123" spans="1:18" s="148" customFormat="1" ht="30">
      <c r="A123" s="143">
        <v>12</v>
      </c>
      <c r="B123" s="350" t="s">
        <v>264</v>
      </c>
      <c r="C123" s="143" t="s">
        <v>248</v>
      </c>
      <c r="D123" s="143"/>
      <c r="E123" s="143" t="s">
        <v>265</v>
      </c>
      <c r="F123" s="143" t="s">
        <v>54</v>
      </c>
      <c r="G123" s="145">
        <f t="shared" si="16"/>
        <v>945</v>
      </c>
      <c r="H123" s="309">
        <v>900</v>
      </c>
      <c r="I123" s="145">
        <v>45</v>
      </c>
      <c r="J123" s="147"/>
      <c r="K123" s="146">
        <f t="shared" si="17"/>
        <v>0</v>
      </c>
      <c r="L123" s="147"/>
      <c r="M123" s="147"/>
      <c r="N123" s="147"/>
      <c r="O123" s="147"/>
      <c r="P123" s="390"/>
      <c r="Q123" s="390"/>
      <c r="R123" s="390"/>
    </row>
    <row r="124" spans="1:18" s="148" customFormat="1" ht="60">
      <c r="A124" s="143">
        <v>13</v>
      </c>
      <c r="B124" s="350" t="s">
        <v>914</v>
      </c>
      <c r="C124" s="143" t="s">
        <v>258</v>
      </c>
      <c r="D124" s="143"/>
      <c r="E124" s="152" t="s">
        <v>266</v>
      </c>
      <c r="F124" s="143" t="s">
        <v>54</v>
      </c>
      <c r="G124" s="145">
        <f t="shared" si="16"/>
        <v>945</v>
      </c>
      <c r="H124" s="309">
        <v>900</v>
      </c>
      <c r="I124" s="145">
        <v>45</v>
      </c>
      <c r="J124" s="147"/>
      <c r="K124" s="146">
        <f t="shared" si="17"/>
        <v>0</v>
      </c>
      <c r="L124" s="147"/>
      <c r="M124" s="147"/>
      <c r="N124" s="147"/>
      <c r="O124" s="143" t="s">
        <v>197</v>
      </c>
      <c r="P124" s="390"/>
      <c r="Q124" s="390"/>
      <c r="R124" s="390"/>
    </row>
    <row r="125" spans="1:18" s="148" customFormat="1" ht="30">
      <c r="A125" s="143">
        <v>14</v>
      </c>
      <c r="B125" s="350" t="s">
        <v>267</v>
      </c>
      <c r="C125" s="143" t="s">
        <v>268</v>
      </c>
      <c r="D125" s="143"/>
      <c r="E125" s="143" t="s">
        <v>269</v>
      </c>
      <c r="F125" s="143" t="s">
        <v>55</v>
      </c>
      <c r="G125" s="145">
        <f t="shared" si="16"/>
        <v>577.5</v>
      </c>
      <c r="H125" s="309">
        <v>550</v>
      </c>
      <c r="I125" s="145">
        <v>27.5</v>
      </c>
      <c r="J125" s="147"/>
      <c r="K125" s="146">
        <f t="shared" si="17"/>
        <v>0</v>
      </c>
      <c r="L125" s="147"/>
      <c r="M125" s="147"/>
      <c r="N125" s="147"/>
      <c r="O125" s="147"/>
      <c r="P125" s="390"/>
      <c r="Q125" s="390"/>
      <c r="R125" s="390"/>
    </row>
    <row r="126" spans="1:18" s="148" customFormat="1" ht="75">
      <c r="A126" s="143">
        <v>15</v>
      </c>
      <c r="B126" s="350" t="s">
        <v>270</v>
      </c>
      <c r="C126" s="143" t="s">
        <v>271</v>
      </c>
      <c r="D126" s="143"/>
      <c r="E126" s="143" t="s">
        <v>110</v>
      </c>
      <c r="F126" s="143" t="s">
        <v>55</v>
      </c>
      <c r="G126" s="145">
        <f t="shared" si="16"/>
        <v>735</v>
      </c>
      <c r="H126" s="309">
        <v>700</v>
      </c>
      <c r="I126" s="145">
        <v>35</v>
      </c>
      <c r="J126" s="147"/>
      <c r="K126" s="146">
        <f t="shared" si="17"/>
        <v>0</v>
      </c>
      <c r="L126" s="147"/>
      <c r="M126" s="147"/>
      <c r="N126" s="147"/>
      <c r="O126" s="143" t="s">
        <v>201</v>
      </c>
      <c r="P126" s="390"/>
      <c r="Q126" s="390"/>
      <c r="R126" s="390"/>
    </row>
    <row r="127" spans="1:18" s="148" customFormat="1" ht="75">
      <c r="A127" s="143">
        <v>16</v>
      </c>
      <c r="B127" s="350" t="s">
        <v>272</v>
      </c>
      <c r="C127" s="143" t="s">
        <v>273</v>
      </c>
      <c r="D127" s="143"/>
      <c r="E127" s="143" t="s">
        <v>128</v>
      </c>
      <c r="F127" s="143" t="s">
        <v>55</v>
      </c>
      <c r="G127" s="145">
        <f t="shared" si="16"/>
        <v>932.62</v>
      </c>
      <c r="H127" s="309">
        <v>888.21</v>
      </c>
      <c r="I127" s="145">
        <v>44.41</v>
      </c>
      <c r="J127" s="147"/>
      <c r="K127" s="146">
        <f t="shared" si="17"/>
        <v>0</v>
      </c>
      <c r="L127" s="147"/>
      <c r="M127" s="147"/>
      <c r="N127" s="147"/>
      <c r="O127" s="143" t="s">
        <v>201</v>
      </c>
      <c r="P127" s="390"/>
      <c r="Q127" s="390"/>
      <c r="R127" s="390"/>
    </row>
    <row r="128" spans="1:18" s="14" customFormat="1">
      <c r="A128" s="25" t="s">
        <v>274</v>
      </c>
      <c r="B128" s="361" t="s">
        <v>275</v>
      </c>
      <c r="C128" s="26"/>
      <c r="D128" s="26"/>
      <c r="E128" s="23">
        <v>0</v>
      </c>
      <c r="F128" s="23"/>
      <c r="G128" s="130">
        <f>SUM(G129:G142)</f>
        <v>10115.23</v>
      </c>
      <c r="H128" s="297">
        <f t="shared" ref="H128:N128" si="22">SUM(H129:H142)</f>
        <v>9633.23</v>
      </c>
      <c r="I128" s="130">
        <f t="shared" si="22"/>
        <v>482</v>
      </c>
      <c r="J128" s="130">
        <f t="shared" si="22"/>
        <v>0</v>
      </c>
      <c r="K128" s="130">
        <f t="shared" si="22"/>
        <v>1820.8</v>
      </c>
      <c r="L128" s="130">
        <f t="shared" si="22"/>
        <v>1733.8</v>
      </c>
      <c r="M128" s="130">
        <f t="shared" si="22"/>
        <v>87</v>
      </c>
      <c r="N128" s="130">
        <f t="shared" si="22"/>
        <v>0</v>
      </c>
      <c r="O128" s="16"/>
      <c r="P128" s="389" t="e">
        <f>+'NĂM 2022'!J54+#REF!+'NĂM 2024'!J56+'NĂM 2025'!J50</f>
        <v>#REF!</v>
      </c>
      <c r="Q128" s="389" t="e">
        <f>+'NĂM 2022'!K54+#REF!+'NĂM 2024'!K56+'NĂM 2025'!K50</f>
        <v>#REF!</v>
      </c>
      <c r="R128" s="389" t="e">
        <f>+'NĂM 2022'!L54+#REF!+'NĂM 2024'!L56+'NĂM 2025'!L50</f>
        <v>#REF!</v>
      </c>
    </row>
    <row r="129" spans="1:18" ht="75">
      <c r="A129" s="27">
        <v>1</v>
      </c>
      <c r="B129" s="362" t="s">
        <v>276</v>
      </c>
      <c r="C129" s="27" t="s">
        <v>277</v>
      </c>
      <c r="D129" s="27"/>
      <c r="E129" s="8" t="s">
        <v>278</v>
      </c>
      <c r="F129" s="27" t="s">
        <v>52</v>
      </c>
      <c r="G129" s="131">
        <f t="shared" si="16"/>
        <v>1316.8</v>
      </c>
      <c r="H129" s="306">
        <v>1253.8</v>
      </c>
      <c r="I129" s="131">
        <v>63</v>
      </c>
      <c r="J129" s="15">
        <v>0</v>
      </c>
      <c r="K129" s="134">
        <f t="shared" si="17"/>
        <v>1316.8</v>
      </c>
      <c r="L129" s="134">
        <v>1253.8</v>
      </c>
      <c r="M129" s="134">
        <v>63</v>
      </c>
      <c r="N129" s="15"/>
      <c r="O129" s="15"/>
    </row>
    <row r="130" spans="1:18" ht="75">
      <c r="A130" s="27">
        <v>2</v>
      </c>
      <c r="B130" s="362" t="s">
        <v>279</v>
      </c>
      <c r="C130" s="27" t="s">
        <v>280</v>
      </c>
      <c r="D130" s="27"/>
      <c r="E130" s="8" t="s">
        <v>281</v>
      </c>
      <c r="F130" s="27" t="s">
        <v>52</v>
      </c>
      <c r="G130" s="131">
        <f t="shared" si="16"/>
        <v>420</v>
      </c>
      <c r="H130" s="306">
        <v>400</v>
      </c>
      <c r="I130" s="131">
        <v>20</v>
      </c>
      <c r="J130" s="15">
        <v>0</v>
      </c>
      <c r="K130" s="134">
        <f t="shared" si="17"/>
        <v>420</v>
      </c>
      <c r="L130" s="134">
        <v>400</v>
      </c>
      <c r="M130" s="134">
        <v>20</v>
      </c>
      <c r="N130" s="15"/>
      <c r="O130" s="15"/>
    </row>
    <row r="131" spans="1:18" ht="75">
      <c r="A131" s="27">
        <v>3</v>
      </c>
      <c r="B131" s="362" t="s">
        <v>282</v>
      </c>
      <c r="C131" s="27" t="s">
        <v>275</v>
      </c>
      <c r="D131" s="27"/>
      <c r="E131" s="8" t="s">
        <v>283</v>
      </c>
      <c r="F131" s="27" t="s">
        <v>52</v>
      </c>
      <c r="G131" s="131">
        <f t="shared" si="16"/>
        <v>84</v>
      </c>
      <c r="H131" s="306">
        <v>80</v>
      </c>
      <c r="I131" s="131">
        <v>4</v>
      </c>
      <c r="J131" s="15">
        <v>0</v>
      </c>
      <c r="K131" s="134">
        <f t="shared" si="17"/>
        <v>84</v>
      </c>
      <c r="L131" s="134">
        <v>80</v>
      </c>
      <c r="M131" s="134">
        <v>4</v>
      </c>
      <c r="N131" s="15"/>
      <c r="O131" s="15"/>
    </row>
    <row r="132" spans="1:18" ht="75">
      <c r="A132" s="27">
        <v>4</v>
      </c>
      <c r="B132" s="362" t="s">
        <v>284</v>
      </c>
      <c r="C132" s="27" t="s">
        <v>285</v>
      </c>
      <c r="D132" s="27"/>
      <c r="E132" s="8" t="s">
        <v>286</v>
      </c>
      <c r="F132" s="27" t="s">
        <v>53</v>
      </c>
      <c r="G132" s="131">
        <f t="shared" si="16"/>
        <v>525</v>
      </c>
      <c r="H132" s="306">
        <v>500</v>
      </c>
      <c r="I132" s="131">
        <v>25</v>
      </c>
      <c r="J132" s="15">
        <v>0</v>
      </c>
      <c r="K132" s="134">
        <f t="shared" si="17"/>
        <v>0</v>
      </c>
      <c r="L132" s="15"/>
      <c r="M132" s="15"/>
      <c r="N132" s="15"/>
      <c r="O132" s="15"/>
    </row>
    <row r="133" spans="1:18" ht="75">
      <c r="A133" s="27">
        <v>5</v>
      </c>
      <c r="B133" s="362" t="s">
        <v>287</v>
      </c>
      <c r="C133" s="27" t="s">
        <v>288</v>
      </c>
      <c r="D133" s="27"/>
      <c r="E133" s="8" t="s">
        <v>289</v>
      </c>
      <c r="F133" s="27" t="s">
        <v>53</v>
      </c>
      <c r="G133" s="131">
        <f t="shared" si="16"/>
        <v>630</v>
      </c>
      <c r="H133" s="306">
        <v>600</v>
      </c>
      <c r="I133" s="131">
        <v>30</v>
      </c>
      <c r="J133" s="15">
        <v>0</v>
      </c>
      <c r="K133" s="134">
        <f t="shared" si="17"/>
        <v>0</v>
      </c>
      <c r="L133" s="15"/>
      <c r="M133" s="15"/>
      <c r="N133" s="15"/>
      <c r="O133" s="15"/>
    </row>
    <row r="134" spans="1:18" ht="75">
      <c r="A134" s="27">
        <v>6</v>
      </c>
      <c r="B134" s="362" t="s">
        <v>290</v>
      </c>
      <c r="C134" s="27" t="s">
        <v>291</v>
      </c>
      <c r="D134" s="27"/>
      <c r="E134" s="8" t="s">
        <v>281</v>
      </c>
      <c r="F134" s="27" t="s">
        <v>53</v>
      </c>
      <c r="G134" s="131">
        <f t="shared" si="16"/>
        <v>420</v>
      </c>
      <c r="H134" s="306">
        <v>400</v>
      </c>
      <c r="I134" s="131">
        <v>20</v>
      </c>
      <c r="J134" s="15">
        <v>0</v>
      </c>
      <c r="K134" s="134">
        <f t="shared" si="17"/>
        <v>0</v>
      </c>
      <c r="L134" s="15"/>
      <c r="M134" s="15"/>
      <c r="N134" s="15"/>
      <c r="O134" s="15"/>
    </row>
    <row r="135" spans="1:18" ht="75">
      <c r="A135" s="27">
        <v>7</v>
      </c>
      <c r="B135" s="362" t="s">
        <v>292</v>
      </c>
      <c r="C135" s="27" t="s">
        <v>275</v>
      </c>
      <c r="D135" s="27"/>
      <c r="E135" s="8" t="s">
        <v>104</v>
      </c>
      <c r="F135" s="27" t="s">
        <v>53</v>
      </c>
      <c r="G135" s="131">
        <f t="shared" si="16"/>
        <v>735</v>
      </c>
      <c r="H135" s="306">
        <v>700</v>
      </c>
      <c r="I135" s="131">
        <v>35</v>
      </c>
      <c r="J135" s="15">
        <v>0</v>
      </c>
      <c r="K135" s="134">
        <f t="shared" si="17"/>
        <v>0</v>
      </c>
      <c r="L135" s="15"/>
      <c r="M135" s="15"/>
      <c r="N135" s="15"/>
      <c r="O135" s="15"/>
    </row>
    <row r="136" spans="1:18" ht="75">
      <c r="A136" s="27">
        <v>8</v>
      </c>
      <c r="B136" s="362" t="s">
        <v>293</v>
      </c>
      <c r="C136" s="27" t="s">
        <v>288</v>
      </c>
      <c r="D136" s="27"/>
      <c r="E136" s="8" t="s">
        <v>278</v>
      </c>
      <c r="F136" s="27" t="s">
        <v>53</v>
      </c>
      <c r="G136" s="131">
        <f t="shared" si="16"/>
        <v>1260</v>
      </c>
      <c r="H136" s="306">
        <v>1200</v>
      </c>
      <c r="I136" s="131">
        <v>60</v>
      </c>
      <c r="J136" s="15">
        <v>0</v>
      </c>
      <c r="K136" s="134">
        <f t="shared" si="17"/>
        <v>0</v>
      </c>
      <c r="L136" s="15"/>
      <c r="M136" s="15"/>
      <c r="N136" s="15"/>
      <c r="O136" s="15"/>
    </row>
    <row r="137" spans="1:18" ht="75">
      <c r="A137" s="27">
        <v>9</v>
      </c>
      <c r="B137" s="362" t="s">
        <v>294</v>
      </c>
      <c r="C137" s="27" t="s">
        <v>277</v>
      </c>
      <c r="D137" s="27"/>
      <c r="E137" s="8" t="s">
        <v>281</v>
      </c>
      <c r="F137" s="27" t="s">
        <v>54</v>
      </c>
      <c r="G137" s="131">
        <f t="shared" si="16"/>
        <v>420</v>
      </c>
      <c r="H137" s="306">
        <v>400</v>
      </c>
      <c r="I137" s="131">
        <v>20</v>
      </c>
      <c r="J137" s="15">
        <v>0</v>
      </c>
      <c r="K137" s="134">
        <f t="shared" si="17"/>
        <v>0</v>
      </c>
      <c r="L137" s="15"/>
      <c r="M137" s="15"/>
      <c r="N137" s="15"/>
      <c r="O137" s="15"/>
    </row>
    <row r="138" spans="1:18" ht="75">
      <c r="A138" s="27">
        <v>10</v>
      </c>
      <c r="B138" s="362" t="s">
        <v>295</v>
      </c>
      <c r="C138" s="27" t="s">
        <v>275</v>
      </c>
      <c r="D138" s="27"/>
      <c r="E138" s="8" t="s">
        <v>104</v>
      </c>
      <c r="F138" s="27" t="s">
        <v>54</v>
      </c>
      <c r="G138" s="131">
        <f t="shared" si="16"/>
        <v>735</v>
      </c>
      <c r="H138" s="306">
        <v>700</v>
      </c>
      <c r="I138" s="131">
        <v>35</v>
      </c>
      <c r="J138" s="15">
        <v>0</v>
      </c>
      <c r="K138" s="134">
        <f t="shared" si="17"/>
        <v>0</v>
      </c>
      <c r="L138" s="15"/>
      <c r="M138" s="15"/>
      <c r="N138" s="15"/>
      <c r="O138" s="15"/>
    </row>
    <row r="139" spans="1:18" ht="75">
      <c r="A139" s="27">
        <v>11</v>
      </c>
      <c r="B139" s="362" t="s">
        <v>296</v>
      </c>
      <c r="C139" s="27" t="s">
        <v>288</v>
      </c>
      <c r="D139" s="27"/>
      <c r="E139" s="8" t="s">
        <v>128</v>
      </c>
      <c r="F139" s="27" t="s">
        <v>54</v>
      </c>
      <c r="G139" s="131">
        <f t="shared" si="16"/>
        <v>1050</v>
      </c>
      <c r="H139" s="306">
        <v>1000</v>
      </c>
      <c r="I139" s="131">
        <v>50</v>
      </c>
      <c r="J139" s="15">
        <v>0</v>
      </c>
      <c r="K139" s="134">
        <f t="shared" si="17"/>
        <v>0</v>
      </c>
      <c r="L139" s="15"/>
      <c r="M139" s="15"/>
      <c r="N139" s="15"/>
      <c r="O139" s="15"/>
    </row>
    <row r="140" spans="1:18" ht="75">
      <c r="A140" s="27">
        <v>12</v>
      </c>
      <c r="B140" s="362" t="s">
        <v>297</v>
      </c>
      <c r="C140" s="27" t="s">
        <v>298</v>
      </c>
      <c r="D140" s="27"/>
      <c r="E140" s="8" t="s">
        <v>128</v>
      </c>
      <c r="F140" s="27" t="s">
        <v>55</v>
      </c>
      <c r="G140" s="131">
        <f t="shared" si="16"/>
        <v>1050</v>
      </c>
      <c r="H140" s="306">
        <v>1000</v>
      </c>
      <c r="I140" s="131">
        <v>50</v>
      </c>
      <c r="J140" s="15">
        <v>0</v>
      </c>
      <c r="K140" s="134">
        <f t="shared" si="17"/>
        <v>0</v>
      </c>
      <c r="L140" s="15"/>
      <c r="M140" s="15"/>
      <c r="N140" s="15"/>
      <c r="O140" s="15"/>
    </row>
    <row r="141" spans="1:18" ht="75">
      <c r="A141" s="27">
        <v>13</v>
      </c>
      <c r="B141" s="362" t="s">
        <v>299</v>
      </c>
      <c r="C141" s="27" t="s">
        <v>300</v>
      </c>
      <c r="D141" s="27"/>
      <c r="E141" s="8" t="s">
        <v>128</v>
      </c>
      <c r="F141" s="27" t="s">
        <v>55</v>
      </c>
      <c r="G141" s="131">
        <f t="shared" si="16"/>
        <v>1050</v>
      </c>
      <c r="H141" s="306">
        <v>1000</v>
      </c>
      <c r="I141" s="131">
        <v>50</v>
      </c>
      <c r="J141" s="15">
        <v>0</v>
      </c>
      <c r="K141" s="134">
        <f t="shared" si="17"/>
        <v>0</v>
      </c>
      <c r="L141" s="15"/>
      <c r="M141" s="15"/>
      <c r="N141" s="15"/>
      <c r="O141" s="15"/>
    </row>
    <row r="142" spans="1:18" ht="75">
      <c r="A142" s="27">
        <v>14</v>
      </c>
      <c r="B142" s="362" t="s">
        <v>301</v>
      </c>
      <c r="C142" s="27" t="s">
        <v>300</v>
      </c>
      <c r="D142" s="27"/>
      <c r="E142" s="8" t="s">
        <v>281</v>
      </c>
      <c r="F142" s="27" t="s">
        <v>55</v>
      </c>
      <c r="G142" s="131">
        <f t="shared" si="16"/>
        <v>419.43</v>
      </c>
      <c r="H142" s="306">
        <v>399.43</v>
      </c>
      <c r="I142" s="131">
        <v>20</v>
      </c>
      <c r="J142" s="15">
        <v>0</v>
      </c>
      <c r="K142" s="134">
        <f t="shared" si="17"/>
        <v>0</v>
      </c>
      <c r="L142" s="15"/>
      <c r="M142" s="15"/>
      <c r="N142" s="15"/>
      <c r="O142" s="15"/>
    </row>
    <row r="143" spans="1:18" s="14" customFormat="1">
      <c r="A143" s="6" t="s">
        <v>302</v>
      </c>
      <c r="B143" s="351" t="s">
        <v>303</v>
      </c>
      <c r="C143" s="24"/>
      <c r="D143" s="24"/>
      <c r="E143" s="23">
        <v>0</v>
      </c>
      <c r="F143" s="23"/>
      <c r="G143" s="130">
        <f>SUM(G144:G152)</f>
        <v>11092.08</v>
      </c>
      <c r="H143" s="297">
        <f t="shared" ref="H143:N143" si="23">SUM(H144:H152)</f>
        <v>10563.98</v>
      </c>
      <c r="I143" s="130">
        <f t="shared" si="23"/>
        <v>528.1</v>
      </c>
      <c r="J143" s="130">
        <f t="shared" si="23"/>
        <v>0</v>
      </c>
      <c r="K143" s="130">
        <f t="shared" si="23"/>
        <v>1996.05</v>
      </c>
      <c r="L143" s="130">
        <f t="shared" si="23"/>
        <v>1901</v>
      </c>
      <c r="M143" s="130">
        <f t="shared" si="23"/>
        <v>95.05</v>
      </c>
      <c r="N143" s="130">
        <f t="shared" si="23"/>
        <v>0</v>
      </c>
      <c r="O143" s="16"/>
      <c r="P143" s="389" t="e">
        <f>+'NĂM 2022'!J58+#REF!+'NĂM 2024'!J60+'NĂM 2025'!J54</f>
        <v>#REF!</v>
      </c>
      <c r="Q143" s="389" t="e">
        <f>+'NĂM 2022'!K58+#REF!+'NĂM 2024'!K60+'NĂM 2025'!K54</f>
        <v>#REF!</v>
      </c>
      <c r="R143" s="389" t="e">
        <f>+'NĂM 2022'!L58+#REF!+'NĂM 2024'!L60+'NĂM 2025'!L54</f>
        <v>#REF!</v>
      </c>
    </row>
    <row r="144" spans="1:18" ht="45">
      <c r="A144" s="8">
        <v>1</v>
      </c>
      <c r="B144" s="353" t="s">
        <v>304</v>
      </c>
      <c r="C144" s="8" t="s">
        <v>303</v>
      </c>
      <c r="D144" s="8"/>
      <c r="E144" s="8" t="s">
        <v>305</v>
      </c>
      <c r="F144" s="27" t="s">
        <v>52</v>
      </c>
      <c r="G144" s="131">
        <f t="shared" si="16"/>
        <v>1996.05</v>
      </c>
      <c r="H144" s="306">
        <v>1901</v>
      </c>
      <c r="I144" s="131">
        <v>95.05</v>
      </c>
      <c r="J144" s="15">
        <v>0</v>
      </c>
      <c r="K144" s="134">
        <f t="shared" si="17"/>
        <v>1996.05</v>
      </c>
      <c r="L144" s="134">
        <v>1901</v>
      </c>
      <c r="M144" s="134">
        <v>95.05</v>
      </c>
      <c r="N144" s="15"/>
      <c r="O144" s="15"/>
    </row>
    <row r="145" spans="1:18" ht="75">
      <c r="A145" s="8">
        <v>2</v>
      </c>
      <c r="B145" s="353" t="s">
        <v>306</v>
      </c>
      <c r="C145" s="8" t="s">
        <v>307</v>
      </c>
      <c r="D145" s="8"/>
      <c r="E145" s="8" t="s">
        <v>308</v>
      </c>
      <c r="F145" s="8" t="s">
        <v>53</v>
      </c>
      <c r="G145" s="131">
        <f t="shared" si="16"/>
        <v>2191.25</v>
      </c>
      <c r="H145" s="306">
        <v>2087</v>
      </c>
      <c r="I145" s="131">
        <v>104.25</v>
      </c>
      <c r="J145" s="15">
        <v>0</v>
      </c>
      <c r="K145" s="134">
        <f t="shared" si="17"/>
        <v>0</v>
      </c>
      <c r="L145" s="15"/>
      <c r="M145" s="15"/>
      <c r="N145" s="15"/>
      <c r="O145" s="15"/>
    </row>
    <row r="146" spans="1:18" ht="45">
      <c r="A146" s="8">
        <v>3</v>
      </c>
      <c r="B146" s="353" t="s">
        <v>309</v>
      </c>
      <c r="C146" s="8" t="s">
        <v>310</v>
      </c>
      <c r="D146" s="8"/>
      <c r="E146" s="8" t="s">
        <v>311</v>
      </c>
      <c r="F146" s="8" t="s">
        <v>53</v>
      </c>
      <c r="G146" s="131">
        <f t="shared" si="16"/>
        <v>420</v>
      </c>
      <c r="H146" s="306">
        <v>400</v>
      </c>
      <c r="I146" s="131">
        <v>20</v>
      </c>
      <c r="J146" s="15">
        <v>0</v>
      </c>
      <c r="K146" s="134">
        <f t="shared" si="17"/>
        <v>0</v>
      </c>
      <c r="L146" s="15"/>
      <c r="M146" s="15"/>
      <c r="N146" s="15"/>
      <c r="O146" s="15"/>
    </row>
    <row r="147" spans="1:18" ht="75">
      <c r="A147" s="8">
        <v>4</v>
      </c>
      <c r="B147" s="353" t="s">
        <v>312</v>
      </c>
      <c r="C147" s="8" t="s">
        <v>313</v>
      </c>
      <c r="D147" s="8"/>
      <c r="E147" s="8" t="s">
        <v>94</v>
      </c>
      <c r="F147" s="8" t="s">
        <v>53</v>
      </c>
      <c r="G147" s="131">
        <f t="shared" si="16"/>
        <v>420</v>
      </c>
      <c r="H147" s="306">
        <v>400</v>
      </c>
      <c r="I147" s="131">
        <v>20</v>
      </c>
      <c r="J147" s="15">
        <v>0</v>
      </c>
      <c r="K147" s="134">
        <f t="shared" si="17"/>
        <v>0</v>
      </c>
      <c r="L147" s="15"/>
      <c r="M147" s="15"/>
      <c r="N147" s="15"/>
      <c r="O147" s="15"/>
    </row>
    <row r="148" spans="1:18" ht="45">
      <c r="A148" s="8">
        <v>5</v>
      </c>
      <c r="B148" s="353" t="s">
        <v>314</v>
      </c>
      <c r="C148" s="8" t="s">
        <v>303</v>
      </c>
      <c r="D148" s="8"/>
      <c r="E148" s="8" t="s">
        <v>315</v>
      </c>
      <c r="F148" s="27" t="s">
        <v>54</v>
      </c>
      <c r="G148" s="131">
        <f t="shared" si="16"/>
        <v>2191.35</v>
      </c>
      <c r="H148" s="306">
        <v>2087</v>
      </c>
      <c r="I148" s="131">
        <v>104.35</v>
      </c>
      <c r="J148" s="15"/>
      <c r="K148" s="134">
        <f t="shared" si="17"/>
        <v>0</v>
      </c>
      <c r="L148" s="15"/>
      <c r="M148" s="15"/>
      <c r="N148" s="15"/>
      <c r="O148" s="15"/>
    </row>
    <row r="149" spans="1:18" ht="45">
      <c r="A149" s="8">
        <v>6</v>
      </c>
      <c r="B149" s="353" t="s">
        <v>316</v>
      </c>
      <c r="C149" s="8" t="s">
        <v>317</v>
      </c>
      <c r="D149" s="8"/>
      <c r="E149" s="8" t="s">
        <v>318</v>
      </c>
      <c r="F149" s="27" t="s">
        <v>54</v>
      </c>
      <c r="G149" s="131">
        <f t="shared" si="16"/>
        <v>420</v>
      </c>
      <c r="H149" s="306">
        <v>400</v>
      </c>
      <c r="I149" s="131">
        <v>20</v>
      </c>
      <c r="J149" s="15">
        <v>0</v>
      </c>
      <c r="K149" s="134">
        <f t="shared" si="17"/>
        <v>0</v>
      </c>
      <c r="L149" s="15"/>
      <c r="M149" s="15"/>
      <c r="N149" s="15"/>
      <c r="O149" s="15"/>
    </row>
    <row r="150" spans="1:18" ht="105">
      <c r="A150" s="8">
        <v>7</v>
      </c>
      <c r="B150" s="353" t="s">
        <v>319</v>
      </c>
      <c r="C150" s="8" t="s">
        <v>320</v>
      </c>
      <c r="D150" s="8"/>
      <c r="E150" s="8" t="s">
        <v>321</v>
      </c>
      <c r="F150" s="27" t="s">
        <v>54</v>
      </c>
      <c r="G150" s="131">
        <f t="shared" si="16"/>
        <v>420</v>
      </c>
      <c r="H150" s="306">
        <v>400</v>
      </c>
      <c r="I150" s="131">
        <v>20</v>
      </c>
      <c r="J150" s="15">
        <v>0</v>
      </c>
      <c r="K150" s="134">
        <f t="shared" si="17"/>
        <v>0</v>
      </c>
      <c r="L150" s="15"/>
      <c r="M150" s="15"/>
      <c r="N150" s="15"/>
      <c r="O150" s="15"/>
    </row>
    <row r="151" spans="1:18" ht="105">
      <c r="A151" s="8">
        <v>8</v>
      </c>
      <c r="B151" s="353" t="s">
        <v>322</v>
      </c>
      <c r="C151" s="8" t="s">
        <v>57</v>
      </c>
      <c r="D151" s="8"/>
      <c r="E151" s="8" t="s">
        <v>323</v>
      </c>
      <c r="F151" s="8" t="s">
        <v>55</v>
      </c>
      <c r="G151" s="131">
        <f t="shared" si="16"/>
        <v>1575</v>
      </c>
      <c r="H151" s="306">
        <v>1500</v>
      </c>
      <c r="I151" s="131">
        <v>75</v>
      </c>
      <c r="J151" s="15">
        <v>0</v>
      </c>
      <c r="K151" s="134">
        <f t="shared" si="17"/>
        <v>0</v>
      </c>
      <c r="L151" s="15"/>
      <c r="M151" s="15"/>
      <c r="N151" s="15"/>
      <c r="O151" s="15"/>
    </row>
    <row r="152" spans="1:18" ht="75">
      <c r="A152" s="8">
        <v>9</v>
      </c>
      <c r="B152" s="353" t="s">
        <v>324</v>
      </c>
      <c r="C152" s="8" t="s">
        <v>325</v>
      </c>
      <c r="D152" s="8"/>
      <c r="E152" s="8" t="s">
        <v>326</v>
      </c>
      <c r="F152" s="8" t="s">
        <v>55</v>
      </c>
      <c r="G152" s="131">
        <f t="shared" si="16"/>
        <v>1458.43</v>
      </c>
      <c r="H152" s="306">
        <v>1388.98</v>
      </c>
      <c r="I152" s="131">
        <v>69.45</v>
      </c>
      <c r="J152" s="15">
        <v>0</v>
      </c>
      <c r="K152" s="134">
        <f t="shared" si="17"/>
        <v>0</v>
      </c>
      <c r="L152" s="15"/>
      <c r="M152" s="15"/>
      <c r="N152" s="15"/>
      <c r="O152" s="15"/>
    </row>
    <row r="153" spans="1:18" s="14" customFormat="1">
      <c r="A153" s="6" t="s">
        <v>327</v>
      </c>
      <c r="B153" s="351" t="s">
        <v>328</v>
      </c>
      <c r="C153" s="24"/>
      <c r="D153" s="24"/>
      <c r="E153" s="23">
        <v>0</v>
      </c>
      <c r="F153" s="23"/>
      <c r="G153" s="130">
        <f>SUM(G154:G168)</f>
        <v>10137.58</v>
      </c>
      <c r="H153" s="297">
        <f>SUM(H154:H168)</f>
        <v>9654.7200000000012</v>
      </c>
      <c r="I153" s="130">
        <f t="shared" ref="I153:N153" si="24">SUM(I154:I168)</f>
        <v>482.85999999999996</v>
      </c>
      <c r="J153" s="130">
        <f t="shared" si="24"/>
        <v>0</v>
      </c>
      <c r="K153" s="130">
        <f t="shared" si="24"/>
        <v>1824.67</v>
      </c>
      <c r="L153" s="130">
        <f t="shared" si="24"/>
        <v>1737.67</v>
      </c>
      <c r="M153" s="130">
        <f t="shared" si="24"/>
        <v>87</v>
      </c>
      <c r="N153" s="130">
        <f t="shared" si="24"/>
        <v>0</v>
      </c>
      <c r="O153" s="16"/>
      <c r="P153" s="389" t="e">
        <f>+'NĂM 2022'!J60+#REF!+'NĂM 2024'!J64+'NĂM 2025'!J57</f>
        <v>#REF!</v>
      </c>
      <c r="Q153" s="389" t="e">
        <f>+'NĂM 2022'!K60+#REF!+'NĂM 2024'!K64+'NĂM 2025'!K57</f>
        <v>#REF!</v>
      </c>
      <c r="R153" s="389" t="e">
        <f>+'NĂM 2022'!L60+#REF!+'NĂM 2024'!L64+'NĂM 2025'!L57</f>
        <v>#REF!</v>
      </c>
    </row>
    <row r="154" spans="1:18" ht="75">
      <c r="A154" s="8">
        <v>1</v>
      </c>
      <c r="B154" s="353" t="s">
        <v>329</v>
      </c>
      <c r="C154" s="8" t="s">
        <v>330</v>
      </c>
      <c r="D154" s="8"/>
      <c r="E154" s="8" t="s">
        <v>128</v>
      </c>
      <c r="F154" s="27" t="s">
        <v>52</v>
      </c>
      <c r="G154" s="131">
        <f t="shared" ref="G154:G217" si="25">H154+I154</f>
        <v>1050</v>
      </c>
      <c r="H154" s="306">
        <v>1000</v>
      </c>
      <c r="I154" s="131">
        <v>50</v>
      </c>
      <c r="J154" s="15">
        <v>0</v>
      </c>
      <c r="K154" s="134">
        <f t="shared" ref="K154:K217" si="26">L154+M154</f>
        <v>1050</v>
      </c>
      <c r="L154" s="134">
        <v>1000</v>
      </c>
      <c r="M154" s="134">
        <v>50</v>
      </c>
      <c r="N154" s="15"/>
      <c r="O154" s="15"/>
    </row>
    <row r="155" spans="1:18" ht="75">
      <c r="A155" s="8">
        <v>2</v>
      </c>
      <c r="B155" s="353" t="s">
        <v>331</v>
      </c>
      <c r="C155" s="136" t="s">
        <v>809</v>
      </c>
      <c r="D155" s="8"/>
      <c r="E155" s="8" t="s">
        <v>128</v>
      </c>
      <c r="F155" s="27" t="s">
        <v>52</v>
      </c>
      <c r="G155" s="131">
        <f t="shared" si="25"/>
        <v>774.67</v>
      </c>
      <c r="H155" s="306">
        <v>737.67</v>
      </c>
      <c r="I155" s="131">
        <v>37</v>
      </c>
      <c r="J155" s="15">
        <v>0</v>
      </c>
      <c r="K155" s="134">
        <f t="shared" si="26"/>
        <v>774.67</v>
      </c>
      <c r="L155" s="134">
        <v>737.67</v>
      </c>
      <c r="M155" s="134">
        <v>37</v>
      </c>
      <c r="N155" s="15"/>
      <c r="O155" s="15"/>
    </row>
    <row r="156" spans="1:18" ht="75">
      <c r="A156" s="8">
        <v>3</v>
      </c>
      <c r="B156" s="353" t="s">
        <v>333</v>
      </c>
      <c r="C156" s="8" t="s">
        <v>334</v>
      </c>
      <c r="D156" s="8"/>
      <c r="E156" s="8" t="s">
        <v>128</v>
      </c>
      <c r="F156" s="27" t="s">
        <v>53</v>
      </c>
      <c r="G156" s="131">
        <f t="shared" si="25"/>
        <v>876.75</v>
      </c>
      <c r="H156" s="306">
        <v>835</v>
      </c>
      <c r="I156" s="131">
        <v>41.75</v>
      </c>
      <c r="J156" s="15">
        <v>0</v>
      </c>
      <c r="K156" s="134">
        <f t="shared" si="26"/>
        <v>0</v>
      </c>
      <c r="L156" s="15"/>
      <c r="M156" s="15"/>
      <c r="N156" s="15"/>
      <c r="O156" s="15"/>
    </row>
    <row r="157" spans="1:18" ht="75">
      <c r="A157" s="8">
        <v>4</v>
      </c>
      <c r="B157" s="353" t="s">
        <v>335</v>
      </c>
      <c r="C157" s="8" t="s">
        <v>336</v>
      </c>
      <c r="D157" s="8"/>
      <c r="E157" s="8" t="s">
        <v>337</v>
      </c>
      <c r="F157" s="27" t="s">
        <v>53</v>
      </c>
      <c r="G157" s="131">
        <f t="shared" si="25"/>
        <v>315</v>
      </c>
      <c r="H157" s="306">
        <v>300</v>
      </c>
      <c r="I157" s="131">
        <v>15</v>
      </c>
      <c r="J157" s="15">
        <v>0</v>
      </c>
      <c r="K157" s="134">
        <f t="shared" si="26"/>
        <v>0</v>
      </c>
      <c r="L157" s="15"/>
      <c r="M157" s="15"/>
      <c r="N157" s="15"/>
      <c r="O157" s="15"/>
    </row>
    <row r="158" spans="1:18" ht="75">
      <c r="A158" s="8">
        <v>5</v>
      </c>
      <c r="B158" s="353" t="s">
        <v>338</v>
      </c>
      <c r="C158" s="8" t="s">
        <v>339</v>
      </c>
      <c r="D158" s="8"/>
      <c r="E158" s="8" t="s">
        <v>104</v>
      </c>
      <c r="F158" s="27" t="s">
        <v>53</v>
      </c>
      <c r="G158" s="131">
        <f t="shared" si="25"/>
        <v>735</v>
      </c>
      <c r="H158" s="306">
        <v>700</v>
      </c>
      <c r="I158" s="131">
        <v>35</v>
      </c>
      <c r="J158" s="15">
        <v>0</v>
      </c>
      <c r="K158" s="134">
        <f t="shared" si="26"/>
        <v>0</v>
      </c>
      <c r="L158" s="15"/>
      <c r="M158" s="15"/>
      <c r="N158" s="15"/>
      <c r="O158" s="15"/>
    </row>
    <row r="159" spans="1:18" ht="75">
      <c r="A159" s="8">
        <v>6</v>
      </c>
      <c r="B159" s="353" t="s">
        <v>340</v>
      </c>
      <c r="C159" s="8" t="s">
        <v>330</v>
      </c>
      <c r="D159" s="8"/>
      <c r="E159" s="8" t="s">
        <v>341</v>
      </c>
      <c r="F159" s="27" t="s">
        <v>53</v>
      </c>
      <c r="G159" s="131">
        <f t="shared" si="25"/>
        <v>840</v>
      </c>
      <c r="H159" s="306">
        <v>800</v>
      </c>
      <c r="I159" s="131">
        <v>40</v>
      </c>
      <c r="J159" s="15">
        <v>0</v>
      </c>
      <c r="K159" s="134">
        <f t="shared" si="26"/>
        <v>0</v>
      </c>
      <c r="L159" s="15"/>
      <c r="M159" s="15"/>
      <c r="N159" s="15"/>
      <c r="O159" s="15"/>
    </row>
    <row r="160" spans="1:18" ht="75">
      <c r="A160" s="8">
        <v>7</v>
      </c>
      <c r="B160" s="353" t="s">
        <v>342</v>
      </c>
      <c r="C160" s="8" t="s">
        <v>343</v>
      </c>
      <c r="D160" s="8"/>
      <c r="E160" s="8" t="s">
        <v>159</v>
      </c>
      <c r="F160" s="8" t="s">
        <v>54</v>
      </c>
      <c r="G160" s="131">
        <f t="shared" si="25"/>
        <v>1050</v>
      </c>
      <c r="H160" s="306">
        <v>1000</v>
      </c>
      <c r="I160" s="131">
        <v>50</v>
      </c>
      <c r="J160" s="15">
        <v>0</v>
      </c>
      <c r="K160" s="134">
        <f t="shared" si="26"/>
        <v>0</v>
      </c>
      <c r="L160" s="15"/>
      <c r="M160" s="15"/>
      <c r="N160" s="15"/>
      <c r="O160" s="15"/>
    </row>
    <row r="161" spans="1:18" ht="75">
      <c r="A161" s="8">
        <v>8</v>
      </c>
      <c r="B161" s="353" t="s">
        <v>344</v>
      </c>
      <c r="C161" s="8" t="s">
        <v>345</v>
      </c>
      <c r="D161" s="8"/>
      <c r="E161" s="8" t="s">
        <v>94</v>
      </c>
      <c r="F161" s="8" t="s">
        <v>54</v>
      </c>
      <c r="G161" s="131">
        <f t="shared" si="25"/>
        <v>361.25</v>
      </c>
      <c r="H161" s="306">
        <v>344.05</v>
      </c>
      <c r="I161" s="131">
        <v>17.2</v>
      </c>
      <c r="J161" s="15">
        <v>0</v>
      </c>
      <c r="K161" s="134">
        <f t="shared" si="26"/>
        <v>0</v>
      </c>
      <c r="L161" s="15"/>
      <c r="M161" s="15"/>
      <c r="N161" s="15"/>
      <c r="O161" s="15"/>
    </row>
    <row r="162" spans="1:18" ht="75">
      <c r="A162" s="8">
        <v>9</v>
      </c>
      <c r="B162" s="353" t="s">
        <v>346</v>
      </c>
      <c r="C162" s="8" t="s">
        <v>347</v>
      </c>
      <c r="D162" s="8"/>
      <c r="E162" s="8" t="s">
        <v>348</v>
      </c>
      <c r="F162" s="8" t="s">
        <v>54</v>
      </c>
      <c r="G162" s="131">
        <f t="shared" si="25"/>
        <v>1050</v>
      </c>
      <c r="H162" s="306">
        <v>1000</v>
      </c>
      <c r="I162" s="131">
        <v>50</v>
      </c>
      <c r="J162" s="15">
        <v>0</v>
      </c>
      <c r="K162" s="134">
        <f t="shared" si="26"/>
        <v>0</v>
      </c>
      <c r="L162" s="15"/>
      <c r="M162" s="15"/>
      <c r="N162" s="15"/>
      <c r="O162" s="15"/>
    </row>
    <row r="163" spans="1:18" ht="75">
      <c r="A163" s="8">
        <v>10</v>
      </c>
      <c r="B163" s="353" t="s">
        <v>349</v>
      </c>
      <c r="C163" s="8" t="s">
        <v>350</v>
      </c>
      <c r="D163" s="8"/>
      <c r="E163" s="8" t="s">
        <v>348</v>
      </c>
      <c r="F163" s="8" t="s">
        <v>54</v>
      </c>
      <c r="G163" s="131">
        <f t="shared" si="25"/>
        <v>320.25</v>
      </c>
      <c r="H163" s="306">
        <v>305</v>
      </c>
      <c r="I163" s="131">
        <v>15.25</v>
      </c>
      <c r="J163" s="15">
        <v>0</v>
      </c>
      <c r="K163" s="134">
        <f t="shared" si="26"/>
        <v>0</v>
      </c>
      <c r="L163" s="15"/>
      <c r="M163" s="15"/>
      <c r="N163" s="15"/>
      <c r="O163" s="15"/>
    </row>
    <row r="164" spans="1:18" ht="75">
      <c r="A164" s="8">
        <v>11</v>
      </c>
      <c r="B164" s="353" t="s">
        <v>351</v>
      </c>
      <c r="C164" s="8" t="s">
        <v>352</v>
      </c>
      <c r="D164" s="8"/>
      <c r="E164" s="8" t="s">
        <v>94</v>
      </c>
      <c r="F164" s="8" t="s">
        <v>55</v>
      </c>
      <c r="G164" s="131">
        <f t="shared" si="25"/>
        <v>420</v>
      </c>
      <c r="H164" s="306">
        <v>400</v>
      </c>
      <c r="I164" s="131">
        <v>20</v>
      </c>
      <c r="J164" s="15">
        <v>0</v>
      </c>
      <c r="K164" s="134">
        <f t="shared" si="26"/>
        <v>0</v>
      </c>
      <c r="L164" s="15"/>
      <c r="M164" s="15"/>
      <c r="N164" s="15"/>
      <c r="O164" s="15"/>
    </row>
    <row r="165" spans="1:18" ht="75">
      <c r="A165" s="8">
        <v>12</v>
      </c>
      <c r="B165" s="353" t="s">
        <v>353</v>
      </c>
      <c r="C165" s="8" t="s">
        <v>354</v>
      </c>
      <c r="D165" s="8"/>
      <c r="E165" s="8" t="s">
        <v>128</v>
      </c>
      <c r="F165" s="8" t="s">
        <v>55</v>
      </c>
      <c r="G165" s="131">
        <f t="shared" si="25"/>
        <v>454.65</v>
      </c>
      <c r="H165" s="306">
        <v>433</v>
      </c>
      <c r="I165" s="131">
        <v>21.65</v>
      </c>
      <c r="J165" s="15">
        <v>0</v>
      </c>
      <c r="K165" s="134">
        <f t="shared" si="26"/>
        <v>0</v>
      </c>
      <c r="L165" s="15"/>
      <c r="M165" s="15"/>
      <c r="N165" s="15"/>
      <c r="O165" s="15"/>
    </row>
    <row r="166" spans="1:18" ht="75">
      <c r="A166" s="8">
        <v>13</v>
      </c>
      <c r="B166" s="353" t="s">
        <v>355</v>
      </c>
      <c r="C166" s="8" t="s">
        <v>334</v>
      </c>
      <c r="D166" s="8"/>
      <c r="E166" s="8" t="s">
        <v>128</v>
      </c>
      <c r="F166" s="8" t="s">
        <v>55</v>
      </c>
      <c r="G166" s="131">
        <f t="shared" si="25"/>
        <v>1050</v>
      </c>
      <c r="H166" s="306">
        <v>1000</v>
      </c>
      <c r="I166" s="131">
        <v>50</v>
      </c>
      <c r="J166" s="15"/>
      <c r="K166" s="134">
        <f t="shared" si="26"/>
        <v>0</v>
      </c>
      <c r="L166" s="15"/>
      <c r="M166" s="15"/>
      <c r="N166" s="15"/>
      <c r="O166" s="15"/>
    </row>
    <row r="167" spans="1:18" ht="75">
      <c r="A167" s="8">
        <v>14</v>
      </c>
      <c r="B167" s="353" t="s">
        <v>356</v>
      </c>
      <c r="C167" s="8" t="s">
        <v>330</v>
      </c>
      <c r="D167" s="8"/>
      <c r="E167" s="8" t="s">
        <v>94</v>
      </c>
      <c r="F167" s="8" t="s">
        <v>55</v>
      </c>
      <c r="G167" s="131">
        <f t="shared" si="25"/>
        <v>420</v>
      </c>
      <c r="H167" s="306">
        <v>400</v>
      </c>
      <c r="I167" s="131">
        <v>20</v>
      </c>
      <c r="J167" s="15"/>
      <c r="K167" s="134">
        <f t="shared" si="26"/>
        <v>0</v>
      </c>
      <c r="L167" s="15"/>
      <c r="M167" s="15"/>
      <c r="N167" s="15"/>
      <c r="O167" s="15"/>
    </row>
    <row r="168" spans="1:18" ht="75">
      <c r="A168" s="8">
        <v>15</v>
      </c>
      <c r="B168" s="353" t="s">
        <v>357</v>
      </c>
      <c r="C168" s="8" t="s">
        <v>332</v>
      </c>
      <c r="D168" s="8"/>
      <c r="E168" s="8" t="s">
        <v>94</v>
      </c>
      <c r="F168" s="8" t="s">
        <v>55</v>
      </c>
      <c r="G168" s="131">
        <f t="shared" si="25"/>
        <v>420.01</v>
      </c>
      <c r="H168" s="306">
        <v>400</v>
      </c>
      <c r="I168" s="131">
        <v>20.010000000000002</v>
      </c>
      <c r="J168" s="15"/>
      <c r="K168" s="134">
        <f t="shared" si="26"/>
        <v>0</v>
      </c>
      <c r="L168" s="15"/>
      <c r="M168" s="15"/>
      <c r="N168" s="15"/>
      <c r="O168" s="15"/>
    </row>
    <row r="169" spans="1:18" s="14" customFormat="1">
      <c r="A169" s="6" t="s">
        <v>358</v>
      </c>
      <c r="B169" s="351" t="s">
        <v>359</v>
      </c>
      <c r="C169" s="24"/>
      <c r="D169" s="24"/>
      <c r="E169" s="23">
        <v>0</v>
      </c>
      <c r="F169" s="23"/>
      <c r="G169" s="130">
        <f>SUM(G170:G183)</f>
        <v>11098.64</v>
      </c>
      <c r="H169" s="297">
        <f t="shared" ref="H169:N169" si="27">SUM(H170:H183)</f>
        <v>10569.14</v>
      </c>
      <c r="I169" s="130">
        <f t="shared" si="27"/>
        <v>529.5</v>
      </c>
      <c r="J169" s="130">
        <f t="shared" si="27"/>
        <v>0</v>
      </c>
      <c r="K169" s="130">
        <f t="shared" si="27"/>
        <v>1997.25</v>
      </c>
      <c r="L169" s="130">
        <f t="shared" si="27"/>
        <v>1902.25</v>
      </c>
      <c r="M169" s="130">
        <f t="shared" si="27"/>
        <v>95</v>
      </c>
      <c r="N169" s="130">
        <f t="shared" si="27"/>
        <v>0</v>
      </c>
      <c r="O169" s="16"/>
      <c r="P169" s="389" t="e">
        <f>+'NĂM 2022'!J63+#REF!+'NĂM 2024'!J69+'NĂM 2025'!J63</f>
        <v>#REF!</v>
      </c>
      <c r="Q169" s="389" t="e">
        <f>+'NĂM 2022'!K63+#REF!+'NĂM 2024'!K69+'NĂM 2025'!K63</f>
        <v>#REF!</v>
      </c>
      <c r="R169" s="389" t="e">
        <f>+'NĂM 2022'!L63+#REF!+'NĂM 2024'!L69+'NĂM 2025'!L63</f>
        <v>#REF!</v>
      </c>
    </row>
    <row r="170" spans="1:18" ht="75">
      <c r="A170" s="8">
        <v>1</v>
      </c>
      <c r="B170" s="353" t="s">
        <v>360</v>
      </c>
      <c r="C170" s="8" t="s">
        <v>361</v>
      </c>
      <c r="D170" s="8"/>
      <c r="E170" s="8" t="s">
        <v>326</v>
      </c>
      <c r="F170" s="27" t="s">
        <v>52</v>
      </c>
      <c r="G170" s="131">
        <f t="shared" si="25"/>
        <v>737.25</v>
      </c>
      <c r="H170" s="306">
        <v>702.25</v>
      </c>
      <c r="I170" s="131">
        <v>35</v>
      </c>
      <c r="J170" s="15">
        <v>0</v>
      </c>
      <c r="K170" s="134">
        <f t="shared" si="26"/>
        <v>737.25</v>
      </c>
      <c r="L170" s="134">
        <v>702.25</v>
      </c>
      <c r="M170" s="134">
        <v>35</v>
      </c>
      <c r="N170" s="15"/>
      <c r="O170" s="15"/>
    </row>
    <row r="171" spans="1:18" ht="75">
      <c r="A171" s="8">
        <v>2</v>
      </c>
      <c r="B171" s="353" t="s">
        <v>362</v>
      </c>
      <c r="C171" s="8" t="s">
        <v>363</v>
      </c>
      <c r="D171" s="8"/>
      <c r="E171" s="8" t="s">
        <v>94</v>
      </c>
      <c r="F171" s="27" t="s">
        <v>52</v>
      </c>
      <c r="G171" s="131">
        <f t="shared" si="25"/>
        <v>420</v>
      </c>
      <c r="H171" s="306">
        <v>400</v>
      </c>
      <c r="I171" s="131">
        <v>20</v>
      </c>
      <c r="J171" s="15">
        <v>0</v>
      </c>
      <c r="K171" s="134">
        <f t="shared" si="26"/>
        <v>420</v>
      </c>
      <c r="L171" s="134">
        <v>400</v>
      </c>
      <c r="M171" s="134">
        <v>20</v>
      </c>
      <c r="N171" s="15"/>
      <c r="O171" s="15"/>
    </row>
    <row r="172" spans="1:18" ht="75">
      <c r="A172" s="8">
        <v>3</v>
      </c>
      <c r="B172" s="353" t="s">
        <v>364</v>
      </c>
      <c r="C172" s="8" t="s">
        <v>365</v>
      </c>
      <c r="D172" s="8"/>
      <c r="E172" s="8" t="s">
        <v>94</v>
      </c>
      <c r="F172" s="27" t="s">
        <v>52</v>
      </c>
      <c r="G172" s="131">
        <f t="shared" si="25"/>
        <v>420</v>
      </c>
      <c r="H172" s="306">
        <v>400</v>
      </c>
      <c r="I172" s="131">
        <v>20</v>
      </c>
      <c r="J172" s="15">
        <v>0</v>
      </c>
      <c r="K172" s="134">
        <f t="shared" si="26"/>
        <v>420</v>
      </c>
      <c r="L172" s="134">
        <v>400</v>
      </c>
      <c r="M172" s="134">
        <v>20</v>
      </c>
      <c r="N172" s="15"/>
      <c r="O172" s="15"/>
    </row>
    <row r="173" spans="1:18" ht="75">
      <c r="A173" s="8">
        <v>4</v>
      </c>
      <c r="B173" s="353" t="s">
        <v>366</v>
      </c>
      <c r="C173" s="8" t="s">
        <v>367</v>
      </c>
      <c r="D173" s="8"/>
      <c r="E173" s="8" t="s">
        <v>94</v>
      </c>
      <c r="F173" s="27" t="s">
        <v>52</v>
      </c>
      <c r="G173" s="131">
        <f t="shared" si="25"/>
        <v>420</v>
      </c>
      <c r="H173" s="306">
        <v>400</v>
      </c>
      <c r="I173" s="131">
        <v>20</v>
      </c>
      <c r="J173" s="15">
        <v>0</v>
      </c>
      <c r="K173" s="134">
        <f t="shared" si="26"/>
        <v>420</v>
      </c>
      <c r="L173" s="134">
        <v>400</v>
      </c>
      <c r="M173" s="134">
        <v>20</v>
      </c>
      <c r="N173" s="15"/>
      <c r="O173" s="15"/>
    </row>
    <row r="174" spans="1:18" ht="75">
      <c r="A174" s="8">
        <v>5</v>
      </c>
      <c r="B174" s="353" t="s">
        <v>368</v>
      </c>
      <c r="C174" s="8" t="s">
        <v>369</v>
      </c>
      <c r="D174" s="8"/>
      <c r="E174" s="8" t="s">
        <v>251</v>
      </c>
      <c r="F174" s="8" t="s">
        <v>53</v>
      </c>
      <c r="G174" s="131">
        <f t="shared" si="25"/>
        <v>1455</v>
      </c>
      <c r="H174" s="306">
        <v>1386</v>
      </c>
      <c r="I174" s="131">
        <v>69</v>
      </c>
      <c r="J174" s="15"/>
      <c r="K174" s="134">
        <f t="shared" si="26"/>
        <v>0</v>
      </c>
      <c r="L174" s="15"/>
      <c r="M174" s="15"/>
      <c r="N174" s="15"/>
      <c r="O174" s="15"/>
    </row>
    <row r="175" spans="1:18" ht="75">
      <c r="A175" s="8">
        <v>6</v>
      </c>
      <c r="B175" s="353" t="s">
        <v>370</v>
      </c>
      <c r="C175" s="8" t="s">
        <v>371</v>
      </c>
      <c r="D175" s="8"/>
      <c r="E175" s="8" t="s">
        <v>372</v>
      </c>
      <c r="F175" s="8" t="s">
        <v>53</v>
      </c>
      <c r="G175" s="131">
        <f t="shared" si="25"/>
        <v>1890</v>
      </c>
      <c r="H175" s="306">
        <v>1800</v>
      </c>
      <c r="I175" s="131">
        <v>90</v>
      </c>
      <c r="J175" s="15"/>
      <c r="K175" s="134">
        <f t="shared" si="26"/>
        <v>0</v>
      </c>
      <c r="L175" s="15"/>
      <c r="M175" s="15"/>
      <c r="N175" s="15"/>
      <c r="O175" s="15"/>
    </row>
    <row r="176" spans="1:18" ht="75">
      <c r="A176" s="8">
        <v>7</v>
      </c>
      <c r="B176" s="353" t="s">
        <v>373</v>
      </c>
      <c r="C176" s="8" t="s">
        <v>374</v>
      </c>
      <c r="D176" s="8"/>
      <c r="E176" s="8" t="s">
        <v>326</v>
      </c>
      <c r="F176" s="8" t="s">
        <v>53</v>
      </c>
      <c r="G176" s="131">
        <f t="shared" si="25"/>
        <v>1575</v>
      </c>
      <c r="H176" s="306">
        <v>1500</v>
      </c>
      <c r="I176" s="131">
        <v>75</v>
      </c>
      <c r="J176" s="15"/>
      <c r="K176" s="134">
        <f t="shared" si="26"/>
        <v>0</v>
      </c>
      <c r="L176" s="15"/>
      <c r="M176" s="15"/>
      <c r="N176" s="15"/>
      <c r="O176" s="15"/>
    </row>
    <row r="177" spans="1:18" ht="30">
      <c r="A177" s="8">
        <v>8</v>
      </c>
      <c r="B177" s="353" t="s">
        <v>375</v>
      </c>
      <c r="C177" s="8" t="s">
        <v>376</v>
      </c>
      <c r="D177" s="8"/>
      <c r="E177" s="8" t="s">
        <v>377</v>
      </c>
      <c r="F177" s="8" t="s">
        <v>54</v>
      </c>
      <c r="G177" s="131">
        <f t="shared" si="25"/>
        <v>1064</v>
      </c>
      <c r="H177" s="306">
        <v>1014</v>
      </c>
      <c r="I177" s="131">
        <v>50</v>
      </c>
      <c r="J177" s="15"/>
      <c r="K177" s="134">
        <f t="shared" si="26"/>
        <v>0</v>
      </c>
      <c r="L177" s="15"/>
      <c r="M177" s="15"/>
      <c r="N177" s="15"/>
      <c r="O177" s="15"/>
    </row>
    <row r="178" spans="1:18" ht="30">
      <c r="A178" s="8">
        <v>9</v>
      </c>
      <c r="B178" s="353" t="s">
        <v>378</v>
      </c>
      <c r="C178" s="8" t="s">
        <v>379</v>
      </c>
      <c r="D178" s="8"/>
      <c r="E178" s="8" t="s">
        <v>380</v>
      </c>
      <c r="F178" s="8" t="s">
        <v>54</v>
      </c>
      <c r="G178" s="131">
        <f t="shared" si="25"/>
        <v>504</v>
      </c>
      <c r="H178" s="306">
        <v>480</v>
      </c>
      <c r="I178" s="131">
        <v>24</v>
      </c>
      <c r="J178" s="15">
        <v>0</v>
      </c>
      <c r="K178" s="134">
        <f t="shared" si="26"/>
        <v>0</v>
      </c>
      <c r="L178" s="15"/>
      <c r="M178" s="15"/>
      <c r="N178" s="15"/>
      <c r="O178" s="15"/>
    </row>
    <row r="179" spans="1:18" ht="30">
      <c r="A179" s="8">
        <v>10</v>
      </c>
      <c r="B179" s="352" t="s">
        <v>936</v>
      </c>
      <c r="C179" s="8" t="s">
        <v>381</v>
      </c>
      <c r="D179" s="8"/>
      <c r="E179" s="8" t="s">
        <v>382</v>
      </c>
      <c r="F179" s="8" t="s">
        <v>54</v>
      </c>
      <c r="G179" s="131">
        <f t="shared" si="25"/>
        <v>169.5</v>
      </c>
      <c r="H179" s="306">
        <v>160</v>
      </c>
      <c r="I179" s="131">
        <v>9.5</v>
      </c>
      <c r="J179" s="15">
        <v>0</v>
      </c>
      <c r="K179" s="134">
        <f t="shared" si="26"/>
        <v>0</v>
      </c>
      <c r="L179" s="15"/>
      <c r="M179" s="15"/>
      <c r="N179" s="15"/>
      <c r="O179" s="15"/>
    </row>
    <row r="180" spans="1:18" ht="30">
      <c r="A180" s="8">
        <v>11</v>
      </c>
      <c r="B180" s="353" t="s">
        <v>383</v>
      </c>
      <c r="C180" s="8" t="s">
        <v>384</v>
      </c>
      <c r="D180" s="8"/>
      <c r="E180" s="8" t="s">
        <v>385</v>
      </c>
      <c r="F180" s="8" t="s">
        <v>54</v>
      </c>
      <c r="G180" s="131">
        <f t="shared" si="25"/>
        <v>420</v>
      </c>
      <c r="H180" s="306">
        <v>400</v>
      </c>
      <c r="I180" s="131">
        <v>20</v>
      </c>
      <c r="J180" s="15">
        <v>0</v>
      </c>
      <c r="K180" s="134">
        <f t="shared" si="26"/>
        <v>0</v>
      </c>
      <c r="L180" s="15"/>
      <c r="M180" s="15"/>
      <c r="N180" s="15"/>
      <c r="O180" s="15"/>
    </row>
    <row r="181" spans="1:18" ht="45">
      <c r="A181" s="8">
        <v>12</v>
      </c>
      <c r="B181" s="353" t="s">
        <v>386</v>
      </c>
      <c r="C181" s="8" t="s">
        <v>384</v>
      </c>
      <c r="D181" s="8"/>
      <c r="E181" s="8" t="s">
        <v>387</v>
      </c>
      <c r="F181" s="27" t="s">
        <v>55</v>
      </c>
      <c r="G181" s="131">
        <f t="shared" si="25"/>
        <v>414.89</v>
      </c>
      <c r="H181" s="306">
        <v>394.89</v>
      </c>
      <c r="I181" s="131">
        <v>20</v>
      </c>
      <c r="J181" s="15">
        <v>0</v>
      </c>
      <c r="K181" s="134">
        <f t="shared" si="26"/>
        <v>0</v>
      </c>
      <c r="L181" s="15"/>
      <c r="M181" s="15"/>
      <c r="N181" s="15"/>
      <c r="O181" s="15"/>
    </row>
    <row r="182" spans="1:18" ht="45">
      <c r="A182" s="8">
        <v>13</v>
      </c>
      <c r="B182" s="353" t="s">
        <v>388</v>
      </c>
      <c r="C182" s="8" t="s">
        <v>379</v>
      </c>
      <c r="D182" s="8"/>
      <c r="E182" s="8" t="s">
        <v>389</v>
      </c>
      <c r="F182" s="27" t="s">
        <v>55</v>
      </c>
      <c r="G182" s="131">
        <f t="shared" si="25"/>
        <v>559</v>
      </c>
      <c r="H182" s="306">
        <v>532</v>
      </c>
      <c r="I182" s="131">
        <v>27</v>
      </c>
      <c r="J182" s="15">
        <v>0</v>
      </c>
      <c r="K182" s="134">
        <f t="shared" si="26"/>
        <v>0</v>
      </c>
      <c r="L182" s="15"/>
      <c r="M182" s="15"/>
      <c r="N182" s="15"/>
      <c r="O182" s="15"/>
    </row>
    <row r="183" spans="1:18" ht="45">
      <c r="A183" s="8">
        <v>14</v>
      </c>
      <c r="B183" s="353" t="s">
        <v>390</v>
      </c>
      <c r="C183" s="8" t="s">
        <v>384</v>
      </c>
      <c r="D183" s="8"/>
      <c r="E183" s="8" t="s">
        <v>391</v>
      </c>
      <c r="F183" s="27" t="s">
        <v>55</v>
      </c>
      <c r="G183" s="131">
        <f t="shared" si="25"/>
        <v>1050</v>
      </c>
      <c r="H183" s="306">
        <v>1000</v>
      </c>
      <c r="I183" s="131">
        <v>50</v>
      </c>
      <c r="J183" s="15">
        <v>0</v>
      </c>
      <c r="K183" s="134">
        <f t="shared" si="26"/>
        <v>0</v>
      </c>
      <c r="L183" s="15"/>
      <c r="M183" s="15"/>
      <c r="N183" s="15"/>
      <c r="O183" s="15"/>
    </row>
    <row r="184" spans="1:18" s="14" customFormat="1">
      <c r="A184" s="6" t="s">
        <v>392</v>
      </c>
      <c r="B184" s="351" t="s">
        <v>393</v>
      </c>
      <c r="C184" s="24"/>
      <c r="D184" s="24"/>
      <c r="E184" s="23">
        <v>0</v>
      </c>
      <c r="F184" s="23"/>
      <c r="G184" s="130">
        <f>SUM(G185:G203)</f>
        <v>10113.950000000001</v>
      </c>
      <c r="H184" s="297">
        <f t="shared" ref="H184:N184" si="28">SUM(H185:H203)</f>
        <v>9632.9500000000007</v>
      </c>
      <c r="I184" s="130">
        <f t="shared" si="28"/>
        <v>481</v>
      </c>
      <c r="J184" s="130">
        <f t="shared" si="28"/>
        <v>0</v>
      </c>
      <c r="K184" s="130">
        <f t="shared" si="28"/>
        <v>1816.75</v>
      </c>
      <c r="L184" s="130">
        <f t="shared" si="28"/>
        <v>1733.75</v>
      </c>
      <c r="M184" s="130">
        <f t="shared" si="28"/>
        <v>83</v>
      </c>
      <c r="N184" s="130">
        <f t="shared" si="28"/>
        <v>0</v>
      </c>
      <c r="O184" s="16"/>
      <c r="P184" s="389" t="e">
        <f>+'NĂM 2022'!J68+#REF!+'NĂM 2024'!J74+'NĂM 2025'!J67</f>
        <v>#REF!</v>
      </c>
      <c r="Q184" s="389" t="e">
        <f>+'NĂM 2022'!K68+#REF!+'NĂM 2024'!K74+'NĂM 2025'!K67</f>
        <v>#REF!</v>
      </c>
      <c r="R184" s="389" t="e">
        <f>+'NĂM 2022'!L68+#REF!+'NĂM 2024'!L74+'NĂM 2025'!L67</f>
        <v>#REF!</v>
      </c>
    </row>
    <row r="185" spans="1:18" s="148" customFormat="1" ht="30">
      <c r="A185" s="143">
        <v>1</v>
      </c>
      <c r="B185" s="363" t="s">
        <v>394</v>
      </c>
      <c r="C185" s="160" t="s">
        <v>395</v>
      </c>
      <c r="D185" s="160"/>
      <c r="E185" s="143" t="s">
        <v>396</v>
      </c>
      <c r="F185" s="161" t="s">
        <v>52</v>
      </c>
      <c r="G185" s="145">
        <f t="shared" si="25"/>
        <v>1047</v>
      </c>
      <c r="H185" s="309">
        <v>997</v>
      </c>
      <c r="I185" s="145">
        <v>50</v>
      </c>
      <c r="J185" s="147">
        <v>0</v>
      </c>
      <c r="K185" s="146">
        <f t="shared" si="26"/>
        <v>1047</v>
      </c>
      <c r="L185" s="146">
        <v>997</v>
      </c>
      <c r="M185" s="146">
        <v>50</v>
      </c>
      <c r="N185" s="147"/>
      <c r="O185" s="147"/>
      <c r="P185" s="390"/>
      <c r="Q185" s="390"/>
      <c r="R185" s="390"/>
    </row>
    <row r="186" spans="1:18" s="148" customFormat="1" ht="60">
      <c r="A186" s="143">
        <v>2</v>
      </c>
      <c r="B186" s="363" t="s">
        <v>397</v>
      </c>
      <c r="C186" s="160" t="s">
        <v>398</v>
      </c>
      <c r="D186" s="160"/>
      <c r="E186" s="152" t="s">
        <v>399</v>
      </c>
      <c r="F186" s="161" t="s">
        <v>52</v>
      </c>
      <c r="G186" s="145">
        <f t="shared" si="25"/>
        <v>701</v>
      </c>
      <c r="H186" s="309">
        <v>668</v>
      </c>
      <c r="I186" s="145">
        <v>33</v>
      </c>
      <c r="J186" s="147">
        <v>0</v>
      </c>
      <c r="K186" s="146">
        <f t="shared" si="26"/>
        <v>701</v>
      </c>
      <c r="L186" s="146">
        <v>668</v>
      </c>
      <c r="M186" s="146">
        <v>33</v>
      </c>
      <c r="N186" s="147"/>
      <c r="O186" s="147"/>
      <c r="P186" s="390"/>
      <c r="Q186" s="390"/>
      <c r="R186" s="390"/>
    </row>
    <row r="187" spans="1:18" s="148" customFormat="1" ht="30">
      <c r="A187" s="143">
        <v>3</v>
      </c>
      <c r="B187" s="363" t="s">
        <v>400</v>
      </c>
      <c r="C187" s="160" t="s">
        <v>401</v>
      </c>
      <c r="D187" s="160"/>
      <c r="E187" s="143" t="s">
        <v>402</v>
      </c>
      <c r="F187" s="161" t="s">
        <v>52</v>
      </c>
      <c r="G187" s="145">
        <f t="shared" si="25"/>
        <v>399</v>
      </c>
      <c r="H187" s="309">
        <v>380</v>
      </c>
      <c r="I187" s="145">
        <v>19</v>
      </c>
      <c r="J187" s="147">
        <v>0</v>
      </c>
      <c r="K187" s="146">
        <f t="shared" si="26"/>
        <v>68.75</v>
      </c>
      <c r="L187" s="146">
        <v>68.75</v>
      </c>
      <c r="M187" s="146">
        <v>0</v>
      </c>
      <c r="N187" s="147"/>
      <c r="O187" s="147"/>
      <c r="P187" s="390"/>
      <c r="Q187" s="390"/>
      <c r="R187" s="390"/>
    </row>
    <row r="188" spans="1:18" s="148" customFormat="1" ht="60">
      <c r="A188" s="143">
        <v>4</v>
      </c>
      <c r="B188" s="363" t="s">
        <v>403</v>
      </c>
      <c r="C188" s="160" t="s">
        <v>398</v>
      </c>
      <c r="D188" s="160"/>
      <c r="E188" s="152" t="s">
        <v>404</v>
      </c>
      <c r="F188" s="161" t="s">
        <v>53</v>
      </c>
      <c r="G188" s="145">
        <f t="shared" si="25"/>
        <v>448</v>
      </c>
      <c r="H188" s="309">
        <v>428</v>
      </c>
      <c r="I188" s="145">
        <v>20</v>
      </c>
      <c r="J188" s="147">
        <v>0</v>
      </c>
      <c r="K188" s="146">
        <f t="shared" si="26"/>
        <v>0</v>
      </c>
      <c r="L188" s="147"/>
      <c r="M188" s="147"/>
      <c r="N188" s="147"/>
      <c r="O188" s="147"/>
      <c r="P188" s="390"/>
      <c r="Q188" s="390"/>
      <c r="R188" s="390"/>
    </row>
    <row r="189" spans="1:18" s="148" customFormat="1" ht="60">
      <c r="A189" s="143">
        <v>5</v>
      </c>
      <c r="B189" s="363" t="s">
        <v>405</v>
      </c>
      <c r="C189" s="160" t="s">
        <v>406</v>
      </c>
      <c r="D189" s="160"/>
      <c r="E189" s="152" t="s">
        <v>407</v>
      </c>
      <c r="F189" s="161" t="s">
        <v>53</v>
      </c>
      <c r="G189" s="145">
        <f t="shared" si="25"/>
        <v>340</v>
      </c>
      <c r="H189" s="309">
        <v>325</v>
      </c>
      <c r="I189" s="145">
        <v>15</v>
      </c>
      <c r="J189" s="147">
        <v>0</v>
      </c>
      <c r="K189" s="146">
        <f t="shared" si="26"/>
        <v>0</v>
      </c>
      <c r="L189" s="147"/>
      <c r="M189" s="147"/>
      <c r="N189" s="147"/>
      <c r="O189" s="147"/>
      <c r="P189" s="390"/>
      <c r="Q189" s="390"/>
      <c r="R189" s="390"/>
    </row>
    <row r="190" spans="1:18" s="148" customFormat="1" ht="30">
      <c r="A190" s="143">
        <v>6</v>
      </c>
      <c r="B190" s="363" t="s">
        <v>408</v>
      </c>
      <c r="C190" s="160" t="s">
        <v>409</v>
      </c>
      <c r="D190" s="160"/>
      <c r="E190" s="143" t="s">
        <v>807</v>
      </c>
      <c r="F190" s="161" t="s">
        <v>53</v>
      </c>
      <c r="G190" s="145">
        <f t="shared" si="25"/>
        <v>499</v>
      </c>
      <c r="H190" s="309">
        <v>475</v>
      </c>
      <c r="I190" s="145">
        <v>24</v>
      </c>
      <c r="J190" s="147">
        <v>0</v>
      </c>
      <c r="K190" s="146">
        <f t="shared" si="26"/>
        <v>0</v>
      </c>
      <c r="L190" s="147"/>
      <c r="M190" s="147"/>
      <c r="N190" s="147"/>
      <c r="O190" s="147"/>
      <c r="P190" s="390"/>
      <c r="Q190" s="390"/>
      <c r="R190" s="390"/>
    </row>
    <row r="191" spans="1:18" s="148" customFormat="1" ht="60">
      <c r="A191" s="143">
        <v>7</v>
      </c>
      <c r="B191" s="363" t="s">
        <v>411</v>
      </c>
      <c r="C191" s="160" t="s">
        <v>412</v>
      </c>
      <c r="D191" s="160"/>
      <c r="E191" s="152" t="s">
        <v>413</v>
      </c>
      <c r="F191" s="161" t="s">
        <v>53</v>
      </c>
      <c r="G191" s="145">
        <f t="shared" si="25"/>
        <v>499</v>
      </c>
      <c r="H191" s="309">
        <v>475</v>
      </c>
      <c r="I191" s="145">
        <v>24</v>
      </c>
      <c r="J191" s="147">
        <v>0</v>
      </c>
      <c r="K191" s="146">
        <f t="shared" si="26"/>
        <v>0</v>
      </c>
      <c r="L191" s="147"/>
      <c r="M191" s="147"/>
      <c r="N191" s="147"/>
      <c r="O191" s="147"/>
      <c r="P191" s="390"/>
      <c r="Q191" s="390"/>
      <c r="R191" s="390"/>
    </row>
    <row r="192" spans="1:18" s="148" customFormat="1" ht="75">
      <c r="A192" s="143">
        <v>8</v>
      </c>
      <c r="B192" s="363" t="s">
        <v>414</v>
      </c>
      <c r="C192" s="160" t="s">
        <v>415</v>
      </c>
      <c r="D192" s="160"/>
      <c r="E192" s="143" t="s">
        <v>208</v>
      </c>
      <c r="F192" s="161" t="s">
        <v>53</v>
      </c>
      <c r="G192" s="145">
        <f t="shared" si="25"/>
        <v>299</v>
      </c>
      <c r="H192" s="309">
        <v>285</v>
      </c>
      <c r="I192" s="145">
        <v>14</v>
      </c>
      <c r="J192" s="147">
        <v>0</v>
      </c>
      <c r="K192" s="146">
        <f t="shared" si="26"/>
        <v>0</v>
      </c>
      <c r="L192" s="147"/>
      <c r="M192" s="147"/>
      <c r="N192" s="147"/>
      <c r="O192" s="147"/>
      <c r="P192" s="390"/>
      <c r="Q192" s="390"/>
      <c r="R192" s="390"/>
    </row>
    <row r="193" spans="1:18" s="148" customFormat="1" ht="60">
      <c r="A193" s="143">
        <v>9</v>
      </c>
      <c r="B193" s="363" t="s">
        <v>416</v>
      </c>
      <c r="C193" s="160" t="s">
        <v>401</v>
      </c>
      <c r="D193" s="160"/>
      <c r="E193" s="152" t="s">
        <v>417</v>
      </c>
      <c r="F193" s="161" t="s">
        <v>53</v>
      </c>
      <c r="G193" s="145">
        <f t="shared" si="25"/>
        <v>683</v>
      </c>
      <c r="H193" s="309">
        <v>650</v>
      </c>
      <c r="I193" s="145">
        <v>33</v>
      </c>
      <c r="J193" s="147">
        <v>0</v>
      </c>
      <c r="K193" s="146">
        <f t="shared" si="26"/>
        <v>0</v>
      </c>
      <c r="L193" s="147"/>
      <c r="M193" s="147"/>
      <c r="N193" s="147"/>
      <c r="O193" s="147"/>
      <c r="P193" s="390"/>
      <c r="Q193" s="390"/>
      <c r="R193" s="390"/>
    </row>
    <row r="194" spans="1:18" s="148" customFormat="1" ht="30">
      <c r="A194" s="143">
        <v>10</v>
      </c>
      <c r="B194" s="363" t="s">
        <v>418</v>
      </c>
      <c r="C194" s="160" t="s">
        <v>419</v>
      </c>
      <c r="D194" s="160"/>
      <c r="E194" s="143" t="s">
        <v>410</v>
      </c>
      <c r="F194" s="161" t="s">
        <v>54</v>
      </c>
      <c r="G194" s="145">
        <f t="shared" si="25"/>
        <v>499</v>
      </c>
      <c r="H194" s="309">
        <v>475</v>
      </c>
      <c r="I194" s="145">
        <v>24</v>
      </c>
      <c r="J194" s="147">
        <v>0</v>
      </c>
      <c r="K194" s="146">
        <f t="shared" si="26"/>
        <v>0</v>
      </c>
      <c r="L194" s="147"/>
      <c r="M194" s="147"/>
      <c r="N194" s="147"/>
      <c r="O194" s="147"/>
      <c r="P194" s="390"/>
      <c r="Q194" s="390"/>
      <c r="R194" s="390"/>
    </row>
    <row r="195" spans="1:18" s="148" customFormat="1" ht="60">
      <c r="A195" s="143">
        <v>11</v>
      </c>
      <c r="B195" s="363" t="s">
        <v>420</v>
      </c>
      <c r="C195" s="160" t="s">
        <v>395</v>
      </c>
      <c r="D195" s="160"/>
      <c r="E195" s="152" t="s">
        <v>421</v>
      </c>
      <c r="F195" s="161" t="s">
        <v>54</v>
      </c>
      <c r="G195" s="145">
        <f t="shared" si="25"/>
        <v>1998</v>
      </c>
      <c r="H195" s="309">
        <v>1903</v>
      </c>
      <c r="I195" s="145">
        <v>95</v>
      </c>
      <c r="J195" s="147">
        <v>0</v>
      </c>
      <c r="K195" s="146">
        <f t="shared" si="26"/>
        <v>0</v>
      </c>
      <c r="L195" s="147"/>
      <c r="M195" s="147"/>
      <c r="N195" s="147"/>
      <c r="O195" s="147"/>
      <c r="P195" s="390"/>
      <c r="Q195" s="390"/>
      <c r="R195" s="390"/>
    </row>
    <row r="196" spans="1:18" s="148" customFormat="1" ht="30">
      <c r="A196" s="143">
        <v>12</v>
      </c>
      <c r="B196" s="363" t="s">
        <v>422</v>
      </c>
      <c r="C196" s="160" t="s">
        <v>412</v>
      </c>
      <c r="D196" s="160"/>
      <c r="E196" s="143"/>
      <c r="F196" s="161" t="s">
        <v>54</v>
      </c>
      <c r="G196" s="145">
        <f t="shared" si="25"/>
        <v>250</v>
      </c>
      <c r="H196" s="309">
        <v>238</v>
      </c>
      <c r="I196" s="145">
        <v>12</v>
      </c>
      <c r="J196" s="147">
        <v>0</v>
      </c>
      <c r="K196" s="146">
        <f t="shared" si="26"/>
        <v>0</v>
      </c>
      <c r="L196" s="147"/>
      <c r="M196" s="147"/>
      <c r="N196" s="147"/>
      <c r="O196" s="147"/>
      <c r="P196" s="390"/>
      <c r="Q196" s="390"/>
      <c r="R196" s="390"/>
    </row>
    <row r="197" spans="1:18" s="148" customFormat="1" ht="75">
      <c r="A197" s="143">
        <v>13</v>
      </c>
      <c r="B197" s="363" t="s">
        <v>423</v>
      </c>
      <c r="C197" s="160" t="s">
        <v>406</v>
      </c>
      <c r="D197" s="160"/>
      <c r="E197" s="143" t="s">
        <v>94</v>
      </c>
      <c r="F197" s="161" t="s">
        <v>55</v>
      </c>
      <c r="G197" s="145">
        <f t="shared" si="25"/>
        <v>251</v>
      </c>
      <c r="H197" s="309">
        <v>239</v>
      </c>
      <c r="I197" s="145">
        <v>12</v>
      </c>
      <c r="J197" s="147">
        <v>0</v>
      </c>
      <c r="K197" s="146">
        <f t="shared" si="26"/>
        <v>0</v>
      </c>
      <c r="L197" s="147"/>
      <c r="M197" s="147"/>
      <c r="N197" s="147"/>
      <c r="O197" s="147"/>
      <c r="P197" s="390"/>
      <c r="Q197" s="390"/>
      <c r="R197" s="390"/>
    </row>
    <row r="198" spans="1:18" s="148" customFormat="1" ht="60">
      <c r="A198" s="143">
        <v>14</v>
      </c>
      <c r="B198" s="363" t="s">
        <v>424</v>
      </c>
      <c r="C198" s="160" t="s">
        <v>419</v>
      </c>
      <c r="D198" s="160"/>
      <c r="E198" s="152" t="s">
        <v>413</v>
      </c>
      <c r="F198" s="161" t="s">
        <v>55</v>
      </c>
      <c r="G198" s="145">
        <f t="shared" si="25"/>
        <v>299</v>
      </c>
      <c r="H198" s="309">
        <v>285</v>
      </c>
      <c r="I198" s="145">
        <v>14</v>
      </c>
      <c r="J198" s="147">
        <v>0</v>
      </c>
      <c r="K198" s="146">
        <f t="shared" si="26"/>
        <v>0</v>
      </c>
      <c r="L198" s="147"/>
      <c r="M198" s="147"/>
      <c r="N198" s="147"/>
      <c r="O198" s="147"/>
      <c r="P198" s="390"/>
      <c r="Q198" s="390"/>
      <c r="R198" s="390"/>
    </row>
    <row r="199" spans="1:18" s="148" customFormat="1" ht="75">
      <c r="A199" s="143">
        <v>15</v>
      </c>
      <c r="B199" s="363" t="s">
        <v>425</v>
      </c>
      <c r="C199" s="160" t="s">
        <v>426</v>
      </c>
      <c r="D199" s="160"/>
      <c r="E199" s="143" t="s">
        <v>427</v>
      </c>
      <c r="F199" s="161" t="s">
        <v>55</v>
      </c>
      <c r="G199" s="145">
        <f t="shared" si="25"/>
        <v>200</v>
      </c>
      <c r="H199" s="309">
        <v>190</v>
      </c>
      <c r="I199" s="145">
        <v>10</v>
      </c>
      <c r="J199" s="147">
        <v>0</v>
      </c>
      <c r="K199" s="146">
        <f t="shared" si="26"/>
        <v>0</v>
      </c>
      <c r="L199" s="147"/>
      <c r="M199" s="147"/>
      <c r="N199" s="147"/>
      <c r="O199" s="147"/>
      <c r="P199" s="390"/>
      <c r="Q199" s="390"/>
      <c r="R199" s="390"/>
    </row>
    <row r="200" spans="1:18" s="148" customFormat="1" ht="75">
      <c r="A200" s="143">
        <v>16</v>
      </c>
      <c r="B200" s="364" t="s">
        <v>806</v>
      </c>
      <c r="C200" s="160" t="s">
        <v>428</v>
      </c>
      <c r="D200" s="160"/>
      <c r="E200" s="143" t="s">
        <v>128</v>
      </c>
      <c r="F200" s="161" t="s">
        <v>55</v>
      </c>
      <c r="G200" s="145">
        <f t="shared" si="25"/>
        <v>1000</v>
      </c>
      <c r="H200" s="309">
        <v>952</v>
      </c>
      <c r="I200" s="145">
        <v>48</v>
      </c>
      <c r="J200" s="147">
        <v>0</v>
      </c>
      <c r="K200" s="146">
        <f t="shared" si="26"/>
        <v>0</v>
      </c>
      <c r="L200" s="147"/>
      <c r="M200" s="147"/>
      <c r="N200" s="147"/>
      <c r="O200" s="147"/>
      <c r="P200" s="390"/>
      <c r="Q200" s="390"/>
      <c r="R200" s="390"/>
    </row>
    <row r="201" spans="1:18" s="148" customFormat="1" ht="45">
      <c r="A201" s="143">
        <v>17</v>
      </c>
      <c r="B201" s="363" t="s">
        <v>429</v>
      </c>
      <c r="C201" s="160" t="s">
        <v>395</v>
      </c>
      <c r="D201" s="160"/>
      <c r="E201" s="143" t="s">
        <v>430</v>
      </c>
      <c r="F201" s="161" t="s">
        <v>55</v>
      </c>
      <c r="G201" s="145">
        <f t="shared" si="25"/>
        <v>200</v>
      </c>
      <c r="H201" s="309">
        <v>190</v>
      </c>
      <c r="I201" s="145">
        <v>10</v>
      </c>
      <c r="J201" s="147">
        <v>0</v>
      </c>
      <c r="K201" s="146">
        <f t="shared" si="26"/>
        <v>0</v>
      </c>
      <c r="L201" s="147"/>
      <c r="M201" s="147"/>
      <c r="N201" s="147"/>
      <c r="O201" s="147"/>
      <c r="P201" s="390"/>
      <c r="Q201" s="390"/>
      <c r="R201" s="390"/>
    </row>
    <row r="202" spans="1:18" s="148" customFormat="1" ht="75">
      <c r="A202" s="143">
        <v>18</v>
      </c>
      <c r="B202" s="363" t="s">
        <v>431</v>
      </c>
      <c r="C202" s="160" t="s">
        <v>426</v>
      </c>
      <c r="D202" s="160"/>
      <c r="E202" s="143" t="s">
        <v>94</v>
      </c>
      <c r="F202" s="161" t="s">
        <v>55</v>
      </c>
      <c r="G202" s="145">
        <f t="shared" si="25"/>
        <v>251</v>
      </c>
      <c r="H202" s="309">
        <v>239</v>
      </c>
      <c r="I202" s="145">
        <v>12</v>
      </c>
      <c r="J202" s="147">
        <v>0</v>
      </c>
      <c r="K202" s="146">
        <f t="shared" si="26"/>
        <v>0</v>
      </c>
      <c r="L202" s="147"/>
      <c r="M202" s="147"/>
      <c r="N202" s="147"/>
      <c r="O202" s="147"/>
      <c r="P202" s="390"/>
      <c r="Q202" s="390"/>
      <c r="R202" s="390"/>
    </row>
    <row r="203" spans="1:18" s="148" customFormat="1" ht="75">
      <c r="A203" s="143">
        <v>19</v>
      </c>
      <c r="B203" s="363" t="s">
        <v>432</v>
      </c>
      <c r="C203" s="160" t="s">
        <v>428</v>
      </c>
      <c r="D203" s="160"/>
      <c r="E203" s="143" t="s">
        <v>94</v>
      </c>
      <c r="F203" s="161" t="s">
        <v>55</v>
      </c>
      <c r="G203" s="145">
        <f t="shared" si="25"/>
        <v>250.95</v>
      </c>
      <c r="H203" s="309">
        <v>238.95</v>
      </c>
      <c r="I203" s="145">
        <v>12</v>
      </c>
      <c r="J203" s="147">
        <v>0</v>
      </c>
      <c r="K203" s="146">
        <f t="shared" si="26"/>
        <v>0</v>
      </c>
      <c r="L203" s="147"/>
      <c r="M203" s="147"/>
      <c r="N203" s="147"/>
      <c r="O203" s="147"/>
      <c r="P203" s="390"/>
      <c r="Q203" s="390"/>
      <c r="R203" s="390"/>
    </row>
    <row r="204" spans="1:18" s="14" customFormat="1">
      <c r="A204" s="6" t="s">
        <v>433</v>
      </c>
      <c r="B204" s="365" t="s">
        <v>434</v>
      </c>
      <c r="C204" s="24"/>
      <c r="D204" s="24"/>
      <c r="E204" s="23">
        <v>0</v>
      </c>
      <c r="F204" s="23"/>
      <c r="G204" s="130">
        <f>SUM(G205:G208)</f>
        <v>1504.28</v>
      </c>
      <c r="H204" s="297">
        <f t="shared" ref="H204:N204" si="29">SUM(H205:H208)</f>
        <v>1432.65</v>
      </c>
      <c r="I204" s="130">
        <f t="shared" si="29"/>
        <v>71.63</v>
      </c>
      <c r="J204" s="130">
        <f t="shared" si="29"/>
        <v>0</v>
      </c>
      <c r="K204" s="130">
        <f t="shared" si="29"/>
        <v>270.74</v>
      </c>
      <c r="L204" s="130">
        <f t="shared" si="29"/>
        <v>257.85000000000002</v>
      </c>
      <c r="M204" s="130">
        <f t="shared" si="29"/>
        <v>12.89</v>
      </c>
      <c r="N204" s="130">
        <f t="shared" si="29"/>
        <v>0</v>
      </c>
      <c r="O204" s="16"/>
      <c r="P204" s="389" t="e">
        <f>+'NĂM 2022'!J72+#REF!+'NĂM 2024'!J78+'NĂM 2025'!J75</f>
        <v>#REF!</v>
      </c>
      <c r="Q204" s="389" t="e">
        <f>+'NĂM 2022'!K72+#REF!+'NĂM 2024'!K78+'NĂM 2025'!K75</f>
        <v>#REF!</v>
      </c>
      <c r="R204" s="389" t="e">
        <f>+'NĂM 2022'!L72+#REF!+'NĂM 2024'!L78+'NĂM 2025'!L75</f>
        <v>#REF!</v>
      </c>
    </row>
    <row r="205" spans="1:18" ht="75">
      <c r="A205" s="8">
        <v>1</v>
      </c>
      <c r="B205" s="353" t="s">
        <v>435</v>
      </c>
      <c r="C205" s="8" t="s">
        <v>436</v>
      </c>
      <c r="D205" s="8"/>
      <c r="E205" s="8" t="s">
        <v>437</v>
      </c>
      <c r="F205" s="27" t="s">
        <v>52</v>
      </c>
      <c r="G205" s="131">
        <f t="shared" si="25"/>
        <v>270.74</v>
      </c>
      <c r="H205" s="306">
        <v>257.85000000000002</v>
      </c>
      <c r="I205" s="131">
        <v>12.89</v>
      </c>
      <c r="J205" s="15">
        <v>0</v>
      </c>
      <c r="K205" s="134">
        <f t="shared" si="26"/>
        <v>270.74</v>
      </c>
      <c r="L205" s="134">
        <v>257.85000000000002</v>
      </c>
      <c r="M205" s="134">
        <v>12.89</v>
      </c>
      <c r="N205" s="15"/>
      <c r="O205" s="15"/>
    </row>
    <row r="206" spans="1:18" ht="75">
      <c r="A206" s="8">
        <v>2</v>
      </c>
      <c r="B206" s="353" t="s">
        <v>435</v>
      </c>
      <c r="C206" s="8" t="s">
        <v>436</v>
      </c>
      <c r="D206" s="8"/>
      <c r="E206" s="8" t="s">
        <v>437</v>
      </c>
      <c r="F206" s="8" t="s">
        <v>53</v>
      </c>
      <c r="G206" s="131">
        <f t="shared" si="25"/>
        <v>328.34</v>
      </c>
      <c r="H206" s="306">
        <v>312.7</v>
      </c>
      <c r="I206" s="131">
        <v>15.64</v>
      </c>
      <c r="J206" s="15">
        <v>0</v>
      </c>
      <c r="K206" s="134">
        <f t="shared" si="26"/>
        <v>0</v>
      </c>
      <c r="L206" s="15"/>
      <c r="M206" s="15"/>
      <c r="N206" s="15"/>
      <c r="O206" s="15"/>
    </row>
    <row r="207" spans="1:18" ht="45">
      <c r="A207" s="8">
        <v>3</v>
      </c>
      <c r="B207" s="366" t="s">
        <v>438</v>
      </c>
      <c r="C207" s="8" t="s">
        <v>436</v>
      </c>
      <c r="D207" s="8"/>
      <c r="E207" s="8" t="s">
        <v>439</v>
      </c>
      <c r="F207" s="8" t="s">
        <v>54</v>
      </c>
      <c r="G207" s="131">
        <f t="shared" si="25"/>
        <v>480.9</v>
      </c>
      <c r="H207" s="306">
        <v>458</v>
      </c>
      <c r="I207" s="131">
        <v>22.9</v>
      </c>
      <c r="J207" s="15">
        <v>0</v>
      </c>
      <c r="K207" s="134">
        <f t="shared" si="26"/>
        <v>0</v>
      </c>
      <c r="L207" s="15"/>
      <c r="M207" s="15"/>
      <c r="N207" s="15"/>
      <c r="O207" s="15"/>
    </row>
    <row r="208" spans="1:18" ht="30">
      <c r="A208" s="8">
        <v>4</v>
      </c>
      <c r="B208" s="353" t="s">
        <v>440</v>
      </c>
      <c r="C208" s="8" t="s">
        <v>436</v>
      </c>
      <c r="D208" s="8"/>
      <c r="E208" s="8" t="s">
        <v>441</v>
      </c>
      <c r="F208" s="8" t="s">
        <v>55</v>
      </c>
      <c r="G208" s="131">
        <f t="shared" si="25"/>
        <v>424.3</v>
      </c>
      <c r="H208" s="306">
        <v>404.1</v>
      </c>
      <c r="I208" s="131">
        <v>20.2</v>
      </c>
      <c r="J208" s="15">
        <v>0</v>
      </c>
      <c r="K208" s="134">
        <f t="shared" si="26"/>
        <v>0</v>
      </c>
      <c r="L208" s="15"/>
      <c r="M208" s="15"/>
      <c r="N208" s="15"/>
      <c r="O208" s="15"/>
    </row>
    <row r="209" spans="1:18" s="14" customFormat="1">
      <c r="A209" s="6" t="s">
        <v>442</v>
      </c>
      <c r="B209" s="351" t="s">
        <v>443</v>
      </c>
      <c r="C209" s="6"/>
      <c r="D209" s="6"/>
      <c r="E209" s="23">
        <v>0</v>
      </c>
      <c r="F209" s="23"/>
      <c r="G209" s="130">
        <f>SUM(G210:G222)</f>
        <v>10094.74</v>
      </c>
      <c r="H209" s="297">
        <f t="shared" ref="H209:N209" si="30">SUM(H210:H222)</f>
        <v>9614.0400000000009</v>
      </c>
      <c r="I209" s="130">
        <f t="shared" si="30"/>
        <v>480.7</v>
      </c>
      <c r="J209" s="130">
        <f t="shared" si="30"/>
        <v>0</v>
      </c>
      <c r="K209" s="130">
        <f t="shared" si="30"/>
        <v>1816.87</v>
      </c>
      <c r="L209" s="130">
        <f t="shared" si="30"/>
        <v>1730.35</v>
      </c>
      <c r="M209" s="130">
        <f t="shared" si="30"/>
        <v>86.52</v>
      </c>
      <c r="N209" s="130">
        <f t="shared" si="30"/>
        <v>0</v>
      </c>
      <c r="O209" s="16"/>
      <c r="P209" s="389" t="e">
        <f>+'NĂM 2022'!J74+#REF!+'NĂM 2024'!J80+'NĂM 2025'!J77</f>
        <v>#REF!</v>
      </c>
      <c r="Q209" s="389" t="e">
        <f>+'NĂM 2022'!K74+#REF!+'NĂM 2024'!K80+'NĂM 2025'!K77</f>
        <v>#REF!</v>
      </c>
      <c r="R209" s="389" t="e">
        <f>+'NĂM 2022'!L74+#REF!+'NĂM 2024'!L80+'NĂM 2025'!L77</f>
        <v>#REF!</v>
      </c>
    </row>
    <row r="210" spans="1:18" ht="60">
      <c r="A210" s="8">
        <v>1</v>
      </c>
      <c r="B210" s="353" t="s">
        <v>444</v>
      </c>
      <c r="C210" s="8" t="s">
        <v>445</v>
      </c>
      <c r="D210" s="8"/>
      <c r="E210" s="22" t="s">
        <v>446</v>
      </c>
      <c r="F210" s="8" t="s">
        <v>52</v>
      </c>
      <c r="G210" s="131">
        <f t="shared" si="25"/>
        <v>1396.87</v>
      </c>
      <c r="H210" s="306">
        <v>1330.35</v>
      </c>
      <c r="I210" s="131">
        <v>66.52</v>
      </c>
      <c r="J210" s="15">
        <v>0</v>
      </c>
      <c r="K210" s="134">
        <f t="shared" si="26"/>
        <v>1396.87</v>
      </c>
      <c r="L210" s="134">
        <v>1330.35</v>
      </c>
      <c r="M210" s="134">
        <v>66.52</v>
      </c>
      <c r="N210" s="15"/>
      <c r="O210" s="15"/>
    </row>
    <row r="211" spans="1:18" ht="75">
      <c r="A211" s="8">
        <v>2</v>
      </c>
      <c r="B211" s="353" t="s">
        <v>447</v>
      </c>
      <c r="C211" s="8" t="s">
        <v>445</v>
      </c>
      <c r="D211" s="8"/>
      <c r="E211" s="8" t="s">
        <v>94</v>
      </c>
      <c r="F211" s="8" t="s">
        <v>52</v>
      </c>
      <c r="G211" s="131">
        <f t="shared" si="25"/>
        <v>420</v>
      </c>
      <c r="H211" s="306">
        <v>400</v>
      </c>
      <c r="I211" s="131">
        <v>20</v>
      </c>
      <c r="J211" s="15">
        <v>0</v>
      </c>
      <c r="K211" s="134">
        <f t="shared" si="26"/>
        <v>420</v>
      </c>
      <c r="L211" s="134">
        <v>400</v>
      </c>
      <c r="M211" s="134">
        <v>20</v>
      </c>
      <c r="N211" s="15"/>
      <c r="O211" s="15"/>
    </row>
    <row r="212" spans="1:18" ht="60">
      <c r="A212" s="8">
        <v>3</v>
      </c>
      <c r="B212" s="367" t="s">
        <v>448</v>
      </c>
      <c r="C212" s="8" t="s">
        <v>449</v>
      </c>
      <c r="D212" s="8"/>
      <c r="E212" s="22" t="s">
        <v>450</v>
      </c>
      <c r="F212" s="8" t="s">
        <v>53</v>
      </c>
      <c r="G212" s="131">
        <f t="shared" si="25"/>
        <v>1365</v>
      </c>
      <c r="H212" s="306">
        <v>1300</v>
      </c>
      <c r="I212" s="131">
        <v>65</v>
      </c>
      <c r="J212" s="15"/>
      <c r="K212" s="134">
        <f t="shared" si="26"/>
        <v>0</v>
      </c>
      <c r="L212" s="15"/>
      <c r="M212" s="15"/>
      <c r="N212" s="15"/>
      <c r="O212" s="15"/>
    </row>
    <row r="213" spans="1:18" ht="75">
      <c r="A213" s="8">
        <v>4</v>
      </c>
      <c r="B213" s="353" t="s">
        <v>451</v>
      </c>
      <c r="C213" s="8" t="s">
        <v>452</v>
      </c>
      <c r="D213" s="8"/>
      <c r="E213" s="8" t="s">
        <v>94</v>
      </c>
      <c r="F213" s="8" t="s">
        <v>53</v>
      </c>
      <c r="G213" s="131">
        <f t="shared" si="25"/>
        <v>420</v>
      </c>
      <c r="H213" s="306">
        <v>400</v>
      </c>
      <c r="I213" s="131">
        <v>20</v>
      </c>
      <c r="J213" s="15">
        <v>0</v>
      </c>
      <c r="K213" s="134">
        <f t="shared" si="26"/>
        <v>0</v>
      </c>
      <c r="L213" s="15"/>
      <c r="M213" s="15"/>
      <c r="N213" s="15"/>
      <c r="O213" s="15"/>
    </row>
    <row r="214" spans="1:18" ht="60">
      <c r="A214" s="8">
        <v>5</v>
      </c>
      <c r="B214" s="367" t="s">
        <v>453</v>
      </c>
      <c r="C214" s="8" t="s">
        <v>454</v>
      </c>
      <c r="D214" s="8"/>
      <c r="E214" s="22" t="s">
        <v>455</v>
      </c>
      <c r="F214" s="8" t="s">
        <v>53</v>
      </c>
      <c r="G214" s="131">
        <f t="shared" si="25"/>
        <v>1050</v>
      </c>
      <c r="H214" s="306">
        <v>1000</v>
      </c>
      <c r="I214" s="131">
        <v>50</v>
      </c>
      <c r="J214" s="15">
        <v>0</v>
      </c>
      <c r="K214" s="134">
        <f t="shared" si="26"/>
        <v>0</v>
      </c>
      <c r="L214" s="15"/>
      <c r="M214" s="15"/>
      <c r="N214" s="15"/>
      <c r="O214" s="15"/>
    </row>
    <row r="215" spans="1:18" ht="75">
      <c r="A215" s="8">
        <v>6</v>
      </c>
      <c r="B215" s="353" t="s">
        <v>456</v>
      </c>
      <c r="C215" s="8" t="s">
        <v>454</v>
      </c>
      <c r="D215" s="8"/>
      <c r="E215" s="8" t="s">
        <v>94</v>
      </c>
      <c r="F215" s="8" t="s">
        <v>54</v>
      </c>
      <c r="G215" s="131">
        <f t="shared" si="25"/>
        <v>420</v>
      </c>
      <c r="H215" s="306">
        <v>400</v>
      </c>
      <c r="I215" s="131">
        <v>20</v>
      </c>
      <c r="J215" s="15">
        <v>0</v>
      </c>
      <c r="K215" s="134">
        <f t="shared" si="26"/>
        <v>0</v>
      </c>
      <c r="L215" s="15"/>
      <c r="M215" s="15"/>
      <c r="N215" s="15"/>
      <c r="O215" s="15"/>
    </row>
    <row r="216" spans="1:18" ht="60">
      <c r="A216" s="8">
        <v>7</v>
      </c>
      <c r="B216" s="367" t="s">
        <v>457</v>
      </c>
      <c r="C216" s="8" t="s">
        <v>449</v>
      </c>
      <c r="D216" s="8"/>
      <c r="E216" s="22" t="s">
        <v>458</v>
      </c>
      <c r="F216" s="8" t="s">
        <v>54</v>
      </c>
      <c r="G216" s="131">
        <f t="shared" si="25"/>
        <v>1155</v>
      </c>
      <c r="H216" s="306">
        <v>1100</v>
      </c>
      <c r="I216" s="131">
        <v>55</v>
      </c>
      <c r="J216" s="15">
        <v>0</v>
      </c>
      <c r="K216" s="134">
        <f t="shared" si="26"/>
        <v>0</v>
      </c>
      <c r="L216" s="15"/>
      <c r="M216" s="15"/>
      <c r="N216" s="15"/>
      <c r="O216" s="15"/>
    </row>
    <row r="217" spans="1:18" ht="60">
      <c r="A217" s="8">
        <v>8</v>
      </c>
      <c r="B217" s="353" t="s">
        <v>459</v>
      </c>
      <c r="C217" s="8" t="s">
        <v>460</v>
      </c>
      <c r="D217" s="8"/>
      <c r="E217" s="22" t="s">
        <v>461</v>
      </c>
      <c r="F217" s="8" t="s">
        <v>54</v>
      </c>
      <c r="G217" s="131">
        <f t="shared" si="25"/>
        <v>840</v>
      </c>
      <c r="H217" s="306">
        <v>800</v>
      </c>
      <c r="I217" s="131">
        <v>40</v>
      </c>
      <c r="J217" s="15">
        <v>0</v>
      </c>
      <c r="K217" s="134">
        <f t="shared" si="26"/>
        <v>0</v>
      </c>
      <c r="L217" s="15"/>
      <c r="M217" s="15"/>
      <c r="N217" s="15"/>
      <c r="O217" s="15"/>
    </row>
    <row r="218" spans="1:18" ht="75">
      <c r="A218" s="8">
        <v>9</v>
      </c>
      <c r="B218" s="353" t="s">
        <v>462</v>
      </c>
      <c r="C218" s="8" t="s">
        <v>463</v>
      </c>
      <c r="D218" s="8"/>
      <c r="E218" s="8" t="s">
        <v>94</v>
      </c>
      <c r="F218" s="8" t="s">
        <v>54</v>
      </c>
      <c r="G218" s="131">
        <f t="shared" ref="G218:G269" si="31">H218+I218</f>
        <v>420</v>
      </c>
      <c r="H218" s="306">
        <v>400</v>
      </c>
      <c r="I218" s="131">
        <v>20</v>
      </c>
      <c r="J218" s="15">
        <v>0</v>
      </c>
      <c r="K218" s="134">
        <f t="shared" ref="K218:K269" si="32">L218+M218</f>
        <v>0</v>
      </c>
      <c r="L218" s="15"/>
      <c r="M218" s="15"/>
      <c r="N218" s="15"/>
      <c r="O218" s="15"/>
    </row>
    <row r="219" spans="1:18" ht="60">
      <c r="A219" s="8">
        <v>10</v>
      </c>
      <c r="B219" s="353" t="s">
        <v>464</v>
      </c>
      <c r="C219" s="8" t="s">
        <v>463</v>
      </c>
      <c r="D219" s="8"/>
      <c r="E219" s="22" t="s">
        <v>461</v>
      </c>
      <c r="F219" s="8" t="s">
        <v>55</v>
      </c>
      <c r="G219" s="131">
        <f t="shared" si="31"/>
        <v>822.87</v>
      </c>
      <c r="H219" s="306">
        <v>783.69</v>
      </c>
      <c r="I219" s="131">
        <v>39.18</v>
      </c>
      <c r="J219" s="15">
        <v>0</v>
      </c>
      <c r="K219" s="134">
        <f t="shared" si="32"/>
        <v>0</v>
      </c>
      <c r="L219" s="15"/>
      <c r="M219" s="15"/>
      <c r="N219" s="15"/>
      <c r="O219" s="15"/>
    </row>
    <row r="220" spans="1:18" ht="60">
      <c r="A220" s="8">
        <v>11</v>
      </c>
      <c r="B220" s="353" t="s">
        <v>465</v>
      </c>
      <c r="C220" s="8" t="s">
        <v>454</v>
      </c>
      <c r="D220" s="8"/>
      <c r="E220" s="22" t="s">
        <v>458</v>
      </c>
      <c r="F220" s="8" t="s">
        <v>55</v>
      </c>
      <c r="G220" s="131">
        <f t="shared" si="31"/>
        <v>1260</v>
      </c>
      <c r="H220" s="306">
        <v>1200</v>
      </c>
      <c r="I220" s="131">
        <v>60</v>
      </c>
      <c r="J220" s="15">
        <v>0</v>
      </c>
      <c r="K220" s="134">
        <f t="shared" si="32"/>
        <v>0</v>
      </c>
      <c r="L220" s="15"/>
      <c r="M220" s="15"/>
      <c r="N220" s="15"/>
      <c r="O220" s="15"/>
    </row>
    <row r="221" spans="1:18" ht="60">
      <c r="A221" s="8">
        <v>12</v>
      </c>
      <c r="B221" s="353" t="s">
        <v>466</v>
      </c>
      <c r="C221" s="8" t="s">
        <v>445</v>
      </c>
      <c r="D221" s="8"/>
      <c r="E221" s="22" t="s">
        <v>467</v>
      </c>
      <c r="F221" s="8" t="s">
        <v>55</v>
      </c>
      <c r="G221" s="131">
        <f t="shared" si="31"/>
        <v>315</v>
      </c>
      <c r="H221" s="306">
        <v>300</v>
      </c>
      <c r="I221" s="131">
        <v>15</v>
      </c>
      <c r="J221" s="15">
        <v>0</v>
      </c>
      <c r="K221" s="134">
        <f t="shared" si="32"/>
        <v>0</v>
      </c>
      <c r="L221" s="15"/>
      <c r="M221" s="15"/>
      <c r="N221" s="15"/>
      <c r="O221" s="15"/>
    </row>
    <row r="222" spans="1:18" ht="75">
      <c r="A222" s="8">
        <v>13</v>
      </c>
      <c r="B222" s="353" t="s">
        <v>468</v>
      </c>
      <c r="C222" s="8" t="s">
        <v>469</v>
      </c>
      <c r="D222" s="8"/>
      <c r="E222" s="22" t="s">
        <v>470</v>
      </c>
      <c r="F222" s="8" t="s">
        <v>55</v>
      </c>
      <c r="G222" s="131">
        <f t="shared" si="31"/>
        <v>210</v>
      </c>
      <c r="H222" s="306">
        <v>200</v>
      </c>
      <c r="I222" s="131">
        <v>10</v>
      </c>
      <c r="J222" s="15">
        <v>0</v>
      </c>
      <c r="K222" s="134">
        <f t="shared" si="32"/>
        <v>0</v>
      </c>
      <c r="L222" s="15"/>
      <c r="M222" s="15"/>
      <c r="N222" s="15"/>
      <c r="O222" s="15"/>
    </row>
    <row r="223" spans="1:18" s="14" customFormat="1">
      <c r="A223" s="20" t="s">
        <v>471</v>
      </c>
      <c r="B223" s="368" t="s">
        <v>472</v>
      </c>
      <c r="C223" s="24"/>
      <c r="D223" s="24"/>
      <c r="E223" s="23">
        <v>0</v>
      </c>
      <c r="F223" s="23"/>
      <c r="G223" s="130">
        <f>SUM(G224:G236)</f>
        <v>10098.050000000001</v>
      </c>
      <c r="H223" s="297">
        <f t="shared" ref="H223:N223" si="33">SUM(H224:H236)</f>
        <v>9617.19</v>
      </c>
      <c r="I223" s="130">
        <f t="shared" si="33"/>
        <v>480.85999999999996</v>
      </c>
      <c r="J223" s="130">
        <f t="shared" si="33"/>
        <v>0</v>
      </c>
      <c r="K223" s="130">
        <f t="shared" si="33"/>
        <v>1817.46</v>
      </c>
      <c r="L223" s="130">
        <f t="shared" si="33"/>
        <v>1730.91</v>
      </c>
      <c r="M223" s="130">
        <f t="shared" si="33"/>
        <v>86.55</v>
      </c>
      <c r="N223" s="130">
        <f t="shared" si="33"/>
        <v>0</v>
      </c>
      <c r="O223" s="16"/>
      <c r="P223" s="389" t="e">
        <f>+'NĂM 2022'!J77+#REF!+'NĂM 2024'!J85+'NĂM 2025'!J82</f>
        <v>#REF!</v>
      </c>
      <c r="Q223" s="389" t="e">
        <f>+'NĂM 2022'!K77+#REF!+'NĂM 2024'!K85+'NĂM 2025'!K82</f>
        <v>#REF!</v>
      </c>
      <c r="R223" s="389" t="e">
        <f>+'NĂM 2022'!L77+#REF!+'NĂM 2024'!L85+'NĂM 2025'!L82</f>
        <v>#REF!</v>
      </c>
    </row>
    <row r="224" spans="1:18" ht="75">
      <c r="A224" s="19">
        <v>1</v>
      </c>
      <c r="B224" s="369" t="s">
        <v>473</v>
      </c>
      <c r="C224" s="19" t="s">
        <v>474</v>
      </c>
      <c r="D224" s="19"/>
      <c r="E224" s="8" t="s">
        <v>475</v>
      </c>
      <c r="F224" s="8" t="s">
        <v>52</v>
      </c>
      <c r="G224" s="131">
        <f t="shared" si="31"/>
        <v>1817.46</v>
      </c>
      <c r="H224" s="306">
        <v>1730.91</v>
      </c>
      <c r="I224" s="131">
        <v>86.55</v>
      </c>
      <c r="J224" s="15">
        <v>0</v>
      </c>
      <c r="K224" s="134">
        <f t="shared" si="32"/>
        <v>1817.46</v>
      </c>
      <c r="L224" s="134">
        <v>1730.91</v>
      </c>
      <c r="M224" s="134">
        <v>86.55</v>
      </c>
      <c r="N224" s="15"/>
      <c r="O224" s="15"/>
    </row>
    <row r="225" spans="1:18" ht="75">
      <c r="A225" s="19">
        <v>2</v>
      </c>
      <c r="B225" s="369" t="s">
        <v>476</v>
      </c>
      <c r="C225" s="19" t="s">
        <v>474</v>
      </c>
      <c r="D225" s="19"/>
      <c r="E225" s="8" t="s">
        <v>94</v>
      </c>
      <c r="F225" s="19" t="s">
        <v>53</v>
      </c>
      <c r="G225" s="131">
        <f t="shared" si="31"/>
        <v>468.3</v>
      </c>
      <c r="H225" s="306">
        <v>446</v>
      </c>
      <c r="I225" s="131">
        <v>22.3</v>
      </c>
      <c r="J225" s="15">
        <v>0</v>
      </c>
      <c r="K225" s="134">
        <f t="shared" si="32"/>
        <v>0</v>
      </c>
      <c r="L225" s="15"/>
      <c r="M225" s="15"/>
      <c r="N225" s="15"/>
      <c r="O225" s="15"/>
    </row>
    <row r="226" spans="1:18" ht="75">
      <c r="A226" s="19">
        <v>3</v>
      </c>
      <c r="B226" s="369" t="s">
        <v>477</v>
      </c>
      <c r="C226" s="19" t="s">
        <v>478</v>
      </c>
      <c r="D226" s="19"/>
      <c r="E226" s="8" t="s">
        <v>94</v>
      </c>
      <c r="F226" s="19" t="s">
        <v>53</v>
      </c>
      <c r="G226" s="131">
        <f t="shared" si="31"/>
        <v>468.3</v>
      </c>
      <c r="H226" s="306">
        <v>446</v>
      </c>
      <c r="I226" s="131">
        <v>22.3</v>
      </c>
      <c r="J226" s="15">
        <v>0</v>
      </c>
      <c r="K226" s="134">
        <f t="shared" si="32"/>
        <v>0</v>
      </c>
      <c r="L226" s="15"/>
      <c r="M226" s="15"/>
      <c r="N226" s="15"/>
      <c r="O226" s="15"/>
    </row>
    <row r="227" spans="1:18" ht="30">
      <c r="A227" s="19">
        <v>4</v>
      </c>
      <c r="B227" s="369" t="s">
        <v>479</v>
      </c>
      <c r="C227" s="19" t="s">
        <v>472</v>
      </c>
      <c r="D227" s="19"/>
      <c r="E227" s="19" t="s">
        <v>480</v>
      </c>
      <c r="F227" s="19" t="s">
        <v>53</v>
      </c>
      <c r="G227" s="131">
        <f t="shared" si="31"/>
        <v>315</v>
      </c>
      <c r="H227" s="306">
        <v>300</v>
      </c>
      <c r="I227" s="131">
        <v>15</v>
      </c>
      <c r="J227" s="15">
        <v>0</v>
      </c>
      <c r="K227" s="134">
        <f t="shared" si="32"/>
        <v>0</v>
      </c>
      <c r="L227" s="15"/>
      <c r="M227" s="15"/>
      <c r="N227" s="15"/>
      <c r="O227" s="15"/>
    </row>
    <row r="228" spans="1:18" ht="30">
      <c r="A228" s="19">
        <v>5</v>
      </c>
      <c r="B228" s="369" t="s">
        <v>481</v>
      </c>
      <c r="C228" s="19" t="s">
        <v>482</v>
      </c>
      <c r="D228" s="19"/>
      <c r="E228" s="8" t="s">
        <v>483</v>
      </c>
      <c r="F228" s="19" t="s">
        <v>53</v>
      </c>
      <c r="G228" s="131">
        <f t="shared" si="31"/>
        <v>1323</v>
      </c>
      <c r="H228" s="306">
        <v>1260</v>
      </c>
      <c r="I228" s="131">
        <v>63</v>
      </c>
      <c r="J228" s="15">
        <v>0</v>
      </c>
      <c r="K228" s="134">
        <f t="shared" si="32"/>
        <v>0</v>
      </c>
      <c r="L228" s="15"/>
      <c r="M228" s="15"/>
      <c r="N228" s="15"/>
      <c r="O228" s="15"/>
    </row>
    <row r="229" spans="1:18" ht="30">
      <c r="A229" s="19">
        <v>6</v>
      </c>
      <c r="B229" s="369" t="s">
        <v>484</v>
      </c>
      <c r="C229" s="19" t="s">
        <v>482</v>
      </c>
      <c r="D229" s="19"/>
      <c r="E229" s="8" t="s">
        <v>483</v>
      </c>
      <c r="F229" s="19" t="s">
        <v>53</v>
      </c>
      <c r="G229" s="131">
        <f t="shared" si="31"/>
        <v>1050</v>
      </c>
      <c r="H229" s="306">
        <v>1000</v>
      </c>
      <c r="I229" s="131">
        <v>50</v>
      </c>
      <c r="J229" s="15">
        <v>0</v>
      </c>
      <c r="K229" s="134">
        <f t="shared" si="32"/>
        <v>0</v>
      </c>
      <c r="L229" s="15"/>
      <c r="M229" s="15"/>
      <c r="N229" s="15"/>
      <c r="O229" s="15"/>
    </row>
    <row r="230" spans="1:18" ht="75">
      <c r="A230" s="8">
        <v>7</v>
      </c>
      <c r="B230" s="353" t="s">
        <v>485</v>
      </c>
      <c r="C230" s="8" t="s">
        <v>486</v>
      </c>
      <c r="D230" s="8"/>
      <c r="E230" s="8" t="s">
        <v>128</v>
      </c>
      <c r="F230" s="19" t="s">
        <v>54</v>
      </c>
      <c r="G230" s="131">
        <f t="shared" si="31"/>
        <v>525</v>
      </c>
      <c r="H230" s="306">
        <v>500</v>
      </c>
      <c r="I230" s="131">
        <v>25</v>
      </c>
      <c r="J230" s="15"/>
      <c r="K230" s="134">
        <f t="shared" si="32"/>
        <v>0</v>
      </c>
      <c r="L230" s="15"/>
      <c r="M230" s="15"/>
      <c r="N230" s="15"/>
      <c r="O230" s="15"/>
    </row>
    <row r="231" spans="1:18" ht="30">
      <c r="A231" s="8">
        <v>8</v>
      </c>
      <c r="B231" s="353" t="s">
        <v>487</v>
      </c>
      <c r="C231" s="8" t="s">
        <v>472</v>
      </c>
      <c r="D231" s="8"/>
      <c r="E231" s="8" t="s">
        <v>488</v>
      </c>
      <c r="F231" s="19" t="s">
        <v>54</v>
      </c>
      <c r="G231" s="131">
        <f t="shared" si="31"/>
        <v>420</v>
      </c>
      <c r="H231" s="306">
        <v>400</v>
      </c>
      <c r="I231" s="131">
        <v>20</v>
      </c>
      <c r="J231" s="15"/>
      <c r="K231" s="134">
        <f t="shared" si="32"/>
        <v>0</v>
      </c>
      <c r="L231" s="15"/>
      <c r="M231" s="15"/>
      <c r="N231" s="15"/>
      <c r="O231" s="15"/>
    </row>
    <row r="232" spans="1:18" ht="75">
      <c r="A232" s="8">
        <v>9</v>
      </c>
      <c r="B232" s="353" t="s">
        <v>489</v>
      </c>
      <c r="C232" s="8" t="s">
        <v>472</v>
      </c>
      <c r="D232" s="8"/>
      <c r="E232" s="8" t="s">
        <v>159</v>
      </c>
      <c r="F232" s="19" t="s">
        <v>54</v>
      </c>
      <c r="G232" s="131">
        <f t="shared" si="31"/>
        <v>509.25</v>
      </c>
      <c r="H232" s="306">
        <v>485</v>
      </c>
      <c r="I232" s="131">
        <v>24.25</v>
      </c>
      <c r="J232" s="15"/>
      <c r="K232" s="134">
        <f t="shared" si="32"/>
        <v>0</v>
      </c>
      <c r="L232" s="15"/>
      <c r="M232" s="15"/>
      <c r="N232" s="15"/>
      <c r="O232" s="15"/>
    </row>
    <row r="233" spans="1:18" ht="30">
      <c r="A233" s="8">
        <v>10</v>
      </c>
      <c r="B233" s="353" t="s">
        <v>490</v>
      </c>
      <c r="C233" s="8" t="s">
        <v>472</v>
      </c>
      <c r="D233" s="8"/>
      <c r="E233" s="8" t="s">
        <v>491</v>
      </c>
      <c r="F233" s="19" t="s">
        <v>54</v>
      </c>
      <c r="G233" s="131">
        <f t="shared" si="31"/>
        <v>525</v>
      </c>
      <c r="H233" s="306">
        <v>500</v>
      </c>
      <c r="I233" s="131">
        <v>25</v>
      </c>
      <c r="J233" s="15"/>
      <c r="K233" s="134">
        <f t="shared" si="32"/>
        <v>0</v>
      </c>
      <c r="L233" s="15"/>
      <c r="M233" s="15"/>
      <c r="N233" s="15"/>
      <c r="O233" s="15"/>
    </row>
    <row r="234" spans="1:18" ht="30">
      <c r="A234" s="8">
        <v>11</v>
      </c>
      <c r="B234" s="353" t="s">
        <v>492</v>
      </c>
      <c r="C234" s="8" t="s">
        <v>472</v>
      </c>
      <c r="D234" s="8"/>
      <c r="E234" s="8" t="s">
        <v>493</v>
      </c>
      <c r="F234" s="19" t="s">
        <v>55</v>
      </c>
      <c r="G234" s="131">
        <f t="shared" si="31"/>
        <v>630</v>
      </c>
      <c r="H234" s="306">
        <v>600</v>
      </c>
      <c r="I234" s="131">
        <v>30</v>
      </c>
      <c r="J234" s="15"/>
      <c r="K234" s="134">
        <f t="shared" si="32"/>
        <v>0</v>
      </c>
      <c r="L234" s="15"/>
      <c r="M234" s="15"/>
      <c r="N234" s="15"/>
      <c r="O234" s="15"/>
    </row>
    <row r="235" spans="1:18" ht="75">
      <c r="A235" s="8">
        <v>12</v>
      </c>
      <c r="B235" s="353" t="s">
        <v>494</v>
      </c>
      <c r="C235" s="8" t="s">
        <v>495</v>
      </c>
      <c r="D235" s="8"/>
      <c r="E235" s="8" t="s">
        <v>496</v>
      </c>
      <c r="F235" s="19" t="s">
        <v>55</v>
      </c>
      <c r="G235" s="131">
        <f t="shared" si="31"/>
        <v>1050</v>
      </c>
      <c r="H235" s="306">
        <v>1000</v>
      </c>
      <c r="I235" s="131">
        <v>50</v>
      </c>
      <c r="J235" s="15"/>
      <c r="K235" s="134">
        <f t="shared" si="32"/>
        <v>0</v>
      </c>
      <c r="L235" s="15"/>
      <c r="M235" s="15"/>
      <c r="N235" s="15"/>
      <c r="O235" s="15"/>
    </row>
    <row r="236" spans="1:18" ht="75">
      <c r="A236" s="8">
        <v>13</v>
      </c>
      <c r="B236" s="353" t="s">
        <v>497</v>
      </c>
      <c r="C236" s="8" t="s">
        <v>498</v>
      </c>
      <c r="D236" s="8"/>
      <c r="E236" s="8" t="s">
        <v>326</v>
      </c>
      <c r="F236" s="19" t="s">
        <v>55</v>
      </c>
      <c r="G236" s="131">
        <f t="shared" si="31"/>
        <v>996.74</v>
      </c>
      <c r="H236" s="306">
        <v>949.28</v>
      </c>
      <c r="I236" s="131">
        <v>47.46</v>
      </c>
      <c r="J236" s="15"/>
      <c r="K236" s="134">
        <f t="shared" si="32"/>
        <v>0</v>
      </c>
      <c r="L236" s="15"/>
      <c r="M236" s="15"/>
      <c r="N236" s="15"/>
      <c r="O236" s="15"/>
    </row>
    <row r="237" spans="1:18" s="14" customFormat="1">
      <c r="A237" s="6" t="s">
        <v>499</v>
      </c>
      <c r="B237" s="351" t="s">
        <v>500</v>
      </c>
      <c r="C237" s="24"/>
      <c r="D237" s="24"/>
      <c r="E237" s="23">
        <v>0</v>
      </c>
      <c r="F237" s="23"/>
      <c r="G237" s="130">
        <f>SUM(G238:G269)</f>
        <v>11087.65</v>
      </c>
      <c r="H237" s="297">
        <f t="shared" ref="H237:N237" si="34">SUM(H238:H269)</f>
        <v>10562.25</v>
      </c>
      <c r="I237" s="130">
        <f t="shared" si="34"/>
        <v>525.4</v>
      </c>
      <c r="J237" s="130">
        <f t="shared" si="34"/>
        <v>0</v>
      </c>
      <c r="K237" s="130">
        <f t="shared" si="34"/>
        <v>1995</v>
      </c>
      <c r="L237" s="130">
        <f t="shared" si="34"/>
        <v>1901</v>
      </c>
      <c r="M237" s="130">
        <f t="shared" si="34"/>
        <v>94</v>
      </c>
      <c r="N237" s="130">
        <f t="shared" si="34"/>
        <v>0</v>
      </c>
      <c r="O237" s="16"/>
      <c r="P237" s="389" t="e">
        <f>+'NĂM 2022'!J79+#REF!+'NĂM 2024'!J90+'NĂM 2025'!J86</f>
        <v>#REF!</v>
      </c>
      <c r="Q237" s="389" t="e">
        <f>+'NĂM 2022'!K79+#REF!+'NĂM 2024'!K90+'NĂM 2025'!K86</f>
        <v>#REF!</v>
      </c>
      <c r="R237" s="389" t="e">
        <f>+'NĂM 2022'!L79+#REF!+'NĂM 2024'!L90+'NĂM 2025'!L86</f>
        <v>#REF!</v>
      </c>
    </row>
    <row r="238" spans="1:18" ht="75">
      <c r="A238" s="8">
        <v>1</v>
      </c>
      <c r="B238" s="353" t="s">
        <v>501</v>
      </c>
      <c r="C238" s="8" t="s">
        <v>502</v>
      </c>
      <c r="D238" s="8"/>
      <c r="E238" s="8" t="s">
        <v>94</v>
      </c>
      <c r="F238" s="8" t="s">
        <v>52</v>
      </c>
      <c r="G238" s="137">
        <f>H238+I238</f>
        <v>430.5</v>
      </c>
      <c r="H238" s="310">
        <v>410</v>
      </c>
      <c r="I238" s="137">
        <v>20.5</v>
      </c>
      <c r="J238" s="139">
        <v>0</v>
      </c>
      <c r="K238" s="137">
        <f>L238+M238</f>
        <v>430.5</v>
      </c>
      <c r="L238" s="138">
        <v>410</v>
      </c>
      <c r="M238" s="137">
        <v>20.5</v>
      </c>
      <c r="N238" s="15"/>
      <c r="O238" s="15"/>
    </row>
    <row r="239" spans="1:18" ht="75">
      <c r="A239" s="8">
        <v>2</v>
      </c>
      <c r="B239" s="353" t="s">
        <v>503</v>
      </c>
      <c r="C239" s="8" t="s">
        <v>504</v>
      </c>
      <c r="D239" s="8"/>
      <c r="E239" s="8" t="s">
        <v>94</v>
      </c>
      <c r="F239" s="8" t="s">
        <v>52</v>
      </c>
      <c r="G239" s="137">
        <f>H239+I239</f>
        <v>430.5</v>
      </c>
      <c r="H239" s="310">
        <v>410</v>
      </c>
      <c r="I239" s="137">
        <v>20.5</v>
      </c>
      <c r="J239" s="139">
        <v>0</v>
      </c>
      <c r="K239" s="137">
        <f>L239+M239</f>
        <v>430.5</v>
      </c>
      <c r="L239" s="138">
        <v>410</v>
      </c>
      <c r="M239" s="137">
        <v>20.5</v>
      </c>
      <c r="N239" s="15"/>
      <c r="O239" s="15"/>
    </row>
    <row r="240" spans="1:18" ht="75">
      <c r="A240" s="8">
        <v>3</v>
      </c>
      <c r="B240" s="353" t="s">
        <v>505</v>
      </c>
      <c r="C240" s="8" t="s">
        <v>506</v>
      </c>
      <c r="D240" s="8"/>
      <c r="E240" s="8" t="s">
        <v>94</v>
      </c>
      <c r="F240" s="8" t="s">
        <v>52</v>
      </c>
      <c r="G240" s="137">
        <f t="shared" si="31"/>
        <v>430.5</v>
      </c>
      <c r="H240" s="310">
        <v>410</v>
      </c>
      <c r="I240" s="137">
        <v>20.5</v>
      </c>
      <c r="J240" s="139">
        <v>0</v>
      </c>
      <c r="K240" s="137">
        <f>L240+M240</f>
        <v>430.5</v>
      </c>
      <c r="L240" s="138">
        <v>410</v>
      </c>
      <c r="M240" s="137">
        <v>20.5</v>
      </c>
      <c r="N240" s="15"/>
      <c r="O240" s="15"/>
    </row>
    <row r="241" spans="1:15" ht="75">
      <c r="A241" s="8">
        <v>4</v>
      </c>
      <c r="B241" s="352" t="s">
        <v>818</v>
      </c>
      <c r="C241" s="8" t="s">
        <v>507</v>
      </c>
      <c r="D241" s="8"/>
      <c r="E241" s="8" t="s">
        <v>159</v>
      </c>
      <c r="F241" s="8" t="s">
        <v>52</v>
      </c>
      <c r="G241" s="137">
        <f>H241+I241</f>
        <v>100.7</v>
      </c>
      <c r="H241" s="310">
        <v>96</v>
      </c>
      <c r="I241" s="137">
        <v>4.7</v>
      </c>
      <c r="J241" s="139">
        <v>0</v>
      </c>
      <c r="K241" s="137">
        <f t="shared" si="32"/>
        <v>100.7</v>
      </c>
      <c r="L241" s="138">
        <v>96</v>
      </c>
      <c r="M241" s="137">
        <v>4.7</v>
      </c>
      <c r="N241" s="15"/>
      <c r="O241" s="15"/>
    </row>
    <row r="242" spans="1:15" ht="75">
      <c r="A242" s="8">
        <v>5</v>
      </c>
      <c r="B242" s="353" t="s">
        <v>508</v>
      </c>
      <c r="C242" s="8" t="s">
        <v>509</v>
      </c>
      <c r="D242" s="8"/>
      <c r="E242" s="8" t="s">
        <v>510</v>
      </c>
      <c r="F242" s="8" t="s">
        <v>52</v>
      </c>
      <c r="G242" s="137">
        <f>H242+I242</f>
        <v>503</v>
      </c>
      <c r="H242" s="310">
        <v>480</v>
      </c>
      <c r="I242" s="137">
        <v>23</v>
      </c>
      <c r="J242" s="139">
        <v>0</v>
      </c>
      <c r="K242" s="137">
        <f>L242+M242</f>
        <v>503</v>
      </c>
      <c r="L242" s="138">
        <v>480</v>
      </c>
      <c r="M242" s="138">
        <v>23</v>
      </c>
      <c r="N242" s="15"/>
      <c r="O242" s="15"/>
    </row>
    <row r="243" spans="1:15" ht="75">
      <c r="A243" s="8">
        <v>6</v>
      </c>
      <c r="B243" s="352" t="s">
        <v>819</v>
      </c>
      <c r="C243" s="8" t="s">
        <v>511</v>
      </c>
      <c r="D243" s="8"/>
      <c r="E243" s="8" t="s">
        <v>159</v>
      </c>
      <c r="F243" s="8" t="s">
        <v>52</v>
      </c>
      <c r="G243" s="137">
        <f>H243+I243</f>
        <v>99.8</v>
      </c>
      <c r="H243" s="310">
        <v>95</v>
      </c>
      <c r="I243" s="137">
        <v>4.8</v>
      </c>
      <c r="J243" s="139">
        <v>0</v>
      </c>
      <c r="K243" s="137">
        <f>L243+M243</f>
        <v>99.8</v>
      </c>
      <c r="L243" s="138">
        <v>95</v>
      </c>
      <c r="M243" s="137">
        <v>4.8</v>
      </c>
      <c r="N243" s="15"/>
      <c r="O243" s="15"/>
    </row>
    <row r="244" spans="1:15" ht="75">
      <c r="A244" s="8">
        <v>7</v>
      </c>
      <c r="B244" s="353" t="s">
        <v>512</v>
      </c>
      <c r="C244" s="8" t="s">
        <v>513</v>
      </c>
      <c r="D244" s="8"/>
      <c r="E244" s="8" t="s">
        <v>94</v>
      </c>
      <c r="F244" s="8" t="s">
        <v>53</v>
      </c>
      <c r="G244" s="137">
        <f t="shared" si="31"/>
        <v>483</v>
      </c>
      <c r="H244" s="310">
        <v>460</v>
      </c>
      <c r="I244" s="137">
        <v>23</v>
      </c>
      <c r="J244" s="15">
        <v>0</v>
      </c>
      <c r="K244" s="134">
        <f t="shared" si="32"/>
        <v>0</v>
      </c>
      <c r="L244" s="15"/>
      <c r="M244" s="15"/>
      <c r="N244" s="15"/>
      <c r="O244" s="15"/>
    </row>
    <row r="245" spans="1:15" ht="75">
      <c r="A245" s="8">
        <v>8</v>
      </c>
      <c r="B245" s="353" t="s">
        <v>514</v>
      </c>
      <c r="C245" s="8" t="s">
        <v>515</v>
      </c>
      <c r="D245" s="8"/>
      <c r="E245" s="8" t="s">
        <v>286</v>
      </c>
      <c r="F245" s="8" t="s">
        <v>53</v>
      </c>
      <c r="G245" s="137">
        <f>H245+I245</f>
        <v>483</v>
      </c>
      <c r="H245" s="310">
        <v>460</v>
      </c>
      <c r="I245" s="137">
        <v>23</v>
      </c>
      <c r="J245" s="15">
        <v>0</v>
      </c>
      <c r="K245" s="134">
        <f t="shared" si="32"/>
        <v>0</v>
      </c>
      <c r="L245" s="15"/>
      <c r="M245" s="15"/>
      <c r="N245" s="15"/>
      <c r="O245" s="15"/>
    </row>
    <row r="246" spans="1:15" ht="75">
      <c r="A246" s="8">
        <v>9</v>
      </c>
      <c r="B246" s="353" t="s">
        <v>516</v>
      </c>
      <c r="C246" s="8" t="s">
        <v>511</v>
      </c>
      <c r="D246" s="8"/>
      <c r="E246" s="8" t="s">
        <v>94</v>
      </c>
      <c r="F246" s="8" t="s">
        <v>53</v>
      </c>
      <c r="G246" s="137">
        <f t="shared" si="31"/>
        <v>430.5</v>
      </c>
      <c r="H246" s="310">
        <v>410</v>
      </c>
      <c r="I246" s="137">
        <v>20.5</v>
      </c>
      <c r="J246" s="15">
        <v>0</v>
      </c>
      <c r="K246" s="134">
        <f t="shared" si="32"/>
        <v>0</v>
      </c>
      <c r="L246" s="15"/>
      <c r="M246" s="15"/>
      <c r="N246" s="15"/>
      <c r="O246" s="15"/>
    </row>
    <row r="247" spans="1:15" ht="75">
      <c r="A247" s="8">
        <v>10</v>
      </c>
      <c r="B247" s="370" t="s">
        <v>810</v>
      </c>
      <c r="C247" s="135" t="s">
        <v>334</v>
      </c>
      <c r="D247" s="8"/>
      <c r="E247" s="8" t="s">
        <v>94</v>
      </c>
      <c r="F247" s="8" t="s">
        <v>53</v>
      </c>
      <c r="G247" s="137">
        <f t="shared" si="31"/>
        <v>430.5</v>
      </c>
      <c r="H247" s="310">
        <v>410</v>
      </c>
      <c r="I247" s="137">
        <v>20.5</v>
      </c>
      <c r="J247" s="15">
        <v>0</v>
      </c>
      <c r="K247" s="134">
        <f t="shared" si="32"/>
        <v>0</v>
      </c>
      <c r="L247" s="15"/>
      <c r="M247" s="15"/>
      <c r="N247" s="15"/>
      <c r="O247" s="15"/>
    </row>
    <row r="248" spans="1:15" ht="75">
      <c r="A248" s="8">
        <v>11</v>
      </c>
      <c r="B248" s="352" t="s">
        <v>820</v>
      </c>
      <c r="C248" s="136" t="s">
        <v>334</v>
      </c>
      <c r="D248" s="8"/>
      <c r="E248" s="8" t="s">
        <v>159</v>
      </c>
      <c r="F248" s="8" t="s">
        <v>53</v>
      </c>
      <c r="G248" s="137">
        <f t="shared" si="31"/>
        <v>420</v>
      </c>
      <c r="H248" s="310">
        <v>400</v>
      </c>
      <c r="I248" s="137">
        <v>20</v>
      </c>
      <c r="J248" s="15">
        <v>0</v>
      </c>
      <c r="K248" s="134">
        <f t="shared" si="32"/>
        <v>0</v>
      </c>
      <c r="L248" s="15"/>
      <c r="M248" s="15"/>
      <c r="N248" s="15"/>
      <c r="O248" s="15"/>
    </row>
    <row r="249" spans="1:15" ht="75">
      <c r="A249" s="162">
        <v>12</v>
      </c>
      <c r="B249" s="352" t="s">
        <v>821</v>
      </c>
      <c r="C249" s="8" t="s">
        <v>511</v>
      </c>
      <c r="D249" s="8"/>
      <c r="E249" s="8" t="s">
        <v>159</v>
      </c>
      <c r="F249" s="8" t="s">
        <v>53</v>
      </c>
      <c r="G249" s="137">
        <f t="shared" si="31"/>
        <v>420</v>
      </c>
      <c r="H249" s="310">
        <v>400</v>
      </c>
      <c r="I249" s="137">
        <v>20</v>
      </c>
      <c r="J249" s="15">
        <v>0</v>
      </c>
      <c r="K249" s="134">
        <f t="shared" si="32"/>
        <v>0</v>
      </c>
      <c r="L249" s="15"/>
      <c r="M249" s="15"/>
      <c r="N249" s="15"/>
      <c r="O249" s="15"/>
    </row>
    <row r="250" spans="1:15" ht="75">
      <c r="A250" s="8">
        <v>13</v>
      </c>
      <c r="B250" s="353" t="s">
        <v>517</v>
      </c>
      <c r="C250" s="8" t="s">
        <v>506</v>
      </c>
      <c r="D250" s="8"/>
      <c r="E250" s="8" t="s">
        <v>159</v>
      </c>
      <c r="F250" s="8" t="s">
        <v>53</v>
      </c>
      <c r="G250" s="137">
        <f t="shared" si="31"/>
        <v>420</v>
      </c>
      <c r="H250" s="310">
        <v>400</v>
      </c>
      <c r="I250" s="137">
        <v>20</v>
      </c>
      <c r="J250" s="15">
        <v>0</v>
      </c>
      <c r="K250" s="134">
        <f t="shared" si="32"/>
        <v>0</v>
      </c>
      <c r="L250" s="15"/>
      <c r="M250" s="15"/>
      <c r="N250" s="15"/>
      <c r="O250" s="15"/>
    </row>
    <row r="251" spans="1:15" ht="30">
      <c r="A251" s="8">
        <v>14</v>
      </c>
      <c r="B251" s="353" t="s">
        <v>518</v>
      </c>
      <c r="C251" s="8" t="s">
        <v>502</v>
      </c>
      <c r="D251" s="8"/>
      <c r="E251" s="8" t="s">
        <v>519</v>
      </c>
      <c r="F251" s="8" t="s">
        <v>53</v>
      </c>
      <c r="G251" s="137">
        <f t="shared" si="31"/>
        <v>157.5</v>
      </c>
      <c r="H251" s="310">
        <v>150</v>
      </c>
      <c r="I251" s="137">
        <v>7.5</v>
      </c>
      <c r="J251" s="15">
        <v>0</v>
      </c>
      <c r="K251" s="134">
        <f t="shared" si="32"/>
        <v>0</v>
      </c>
      <c r="L251" s="15"/>
      <c r="M251" s="15"/>
      <c r="N251" s="15"/>
      <c r="O251" s="15"/>
    </row>
    <row r="252" spans="1:15" ht="30">
      <c r="A252" s="8">
        <v>15</v>
      </c>
      <c r="B252" s="353" t="s">
        <v>520</v>
      </c>
      <c r="C252" s="8" t="s">
        <v>502</v>
      </c>
      <c r="D252" s="8"/>
      <c r="E252" s="8" t="s">
        <v>521</v>
      </c>
      <c r="F252" s="8" t="s">
        <v>53</v>
      </c>
      <c r="G252" s="131">
        <f t="shared" si="31"/>
        <v>210</v>
      </c>
      <c r="H252" s="306">
        <v>200</v>
      </c>
      <c r="I252" s="131">
        <v>10</v>
      </c>
      <c r="J252" s="15">
        <v>0</v>
      </c>
      <c r="K252" s="134">
        <f t="shared" si="32"/>
        <v>0</v>
      </c>
      <c r="L252" s="15"/>
      <c r="M252" s="15"/>
      <c r="N252" s="15"/>
      <c r="O252" s="15"/>
    </row>
    <row r="253" spans="1:15" ht="30">
      <c r="A253" s="8">
        <v>16</v>
      </c>
      <c r="B253" s="353" t="s">
        <v>522</v>
      </c>
      <c r="C253" s="8" t="s">
        <v>515</v>
      </c>
      <c r="D253" s="8"/>
      <c r="E253" s="8" t="s">
        <v>523</v>
      </c>
      <c r="F253" s="8" t="s">
        <v>53</v>
      </c>
      <c r="G253" s="137">
        <f t="shared" si="31"/>
        <v>52.5</v>
      </c>
      <c r="H253" s="310">
        <v>50</v>
      </c>
      <c r="I253" s="137">
        <v>2.5</v>
      </c>
      <c r="J253" s="15">
        <v>0</v>
      </c>
      <c r="K253" s="134">
        <f t="shared" si="32"/>
        <v>0</v>
      </c>
      <c r="L253" s="15"/>
      <c r="M253" s="15"/>
      <c r="N253" s="15"/>
      <c r="O253" s="15"/>
    </row>
    <row r="254" spans="1:15" ht="30">
      <c r="A254" s="8">
        <v>17</v>
      </c>
      <c r="B254" s="353" t="s">
        <v>524</v>
      </c>
      <c r="C254" s="8" t="s">
        <v>513</v>
      </c>
      <c r="D254" s="8"/>
      <c r="E254" s="8" t="s">
        <v>525</v>
      </c>
      <c r="F254" s="8" t="s">
        <v>53</v>
      </c>
      <c r="G254" s="131">
        <f t="shared" si="31"/>
        <v>210</v>
      </c>
      <c r="H254" s="306">
        <v>200</v>
      </c>
      <c r="I254" s="131">
        <v>10</v>
      </c>
      <c r="J254" s="15">
        <v>0</v>
      </c>
      <c r="K254" s="134">
        <f t="shared" si="32"/>
        <v>0</v>
      </c>
      <c r="L254" s="15"/>
      <c r="M254" s="15"/>
      <c r="N254" s="15"/>
      <c r="O254" s="15"/>
    </row>
    <row r="255" spans="1:15" ht="75">
      <c r="A255" s="8">
        <v>18</v>
      </c>
      <c r="B255" s="352" t="s">
        <v>822</v>
      </c>
      <c r="C255" s="136" t="s">
        <v>334</v>
      </c>
      <c r="D255" s="8"/>
      <c r="E255" s="8" t="s">
        <v>159</v>
      </c>
      <c r="F255" s="8" t="s">
        <v>54</v>
      </c>
      <c r="G255" s="137">
        <f>H255+I255</f>
        <v>452.5</v>
      </c>
      <c r="H255" s="310">
        <v>431</v>
      </c>
      <c r="I255" s="137">
        <v>21.5</v>
      </c>
      <c r="J255" s="15">
        <v>0</v>
      </c>
      <c r="K255" s="134">
        <f t="shared" si="32"/>
        <v>0</v>
      </c>
      <c r="L255" s="15"/>
      <c r="M255" s="15"/>
      <c r="N255" s="15"/>
      <c r="O255" s="15"/>
    </row>
    <row r="256" spans="1:15" ht="75">
      <c r="A256" s="162">
        <v>19</v>
      </c>
      <c r="B256" s="352" t="s">
        <v>823</v>
      </c>
      <c r="C256" s="8" t="s">
        <v>511</v>
      </c>
      <c r="D256" s="8"/>
      <c r="E256" s="8" t="s">
        <v>159</v>
      </c>
      <c r="F256" s="8" t="s">
        <v>54</v>
      </c>
      <c r="G256" s="137">
        <f t="shared" si="31"/>
        <v>420</v>
      </c>
      <c r="H256" s="310">
        <v>400</v>
      </c>
      <c r="I256" s="137">
        <v>20</v>
      </c>
      <c r="J256" s="15">
        <v>0</v>
      </c>
      <c r="K256" s="134">
        <f t="shared" si="32"/>
        <v>0</v>
      </c>
      <c r="L256" s="15"/>
      <c r="M256" s="15"/>
      <c r="N256" s="15"/>
      <c r="O256" s="15"/>
    </row>
    <row r="257" spans="1:18" ht="75">
      <c r="A257" s="8">
        <v>20</v>
      </c>
      <c r="B257" s="353" t="s">
        <v>526</v>
      </c>
      <c r="C257" s="8" t="s">
        <v>515</v>
      </c>
      <c r="D257" s="8"/>
      <c r="E257" s="8" t="s">
        <v>527</v>
      </c>
      <c r="F257" s="8" t="s">
        <v>54</v>
      </c>
      <c r="G257" s="137">
        <f t="shared" si="31"/>
        <v>420</v>
      </c>
      <c r="H257" s="310">
        <v>400</v>
      </c>
      <c r="I257" s="137">
        <v>20</v>
      </c>
      <c r="J257" s="15">
        <v>0</v>
      </c>
      <c r="K257" s="134">
        <f t="shared" si="32"/>
        <v>0</v>
      </c>
      <c r="L257" s="15"/>
      <c r="M257" s="15"/>
      <c r="N257" s="15"/>
      <c r="O257" s="15"/>
    </row>
    <row r="258" spans="1:18" ht="30">
      <c r="A258" s="8">
        <v>21</v>
      </c>
      <c r="B258" s="353" t="s">
        <v>528</v>
      </c>
      <c r="C258" s="8" t="s">
        <v>529</v>
      </c>
      <c r="D258" s="8"/>
      <c r="E258" s="8" t="s">
        <v>530</v>
      </c>
      <c r="F258" s="8" t="s">
        <v>54</v>
      </c>
      <c r="G258" s="131">
        <f t="shared" si="31"/>
        <v>313.39999999999998</v>
      </c>
      <c r="H258" s="306">
        <v>300</v>
      </c>
      <c r="I258" s="131">
        <v>13.4</v>
      </c>
      <c r="J258" s="15">
        <v>0</v>
      </c>
      <c r="K258" s="134">
        <f t="shared" si="32"/>
        <v>0</v>
      </c>
      <c r="L258" s="15"/>
      <c r="M258" s="15"/>
      <c r="N258" s="15"/>
      <c r="O258" s="15"/>
    </row>
    <row r="259" spans="1:18" ht="30">
      <c r="A259" s="8">
        <v>22</v>
      </c>
      <c r="B259" s="353" t="s">
        <v>531</v>
      </c>
      <c r="C259" s="8" t="s">
        <v>509</v>
      </c>
      <c r="D259" s="8"/>
      <c r="E259" s="8" t="s">
        <v>532</v>
      </c>
      <c r="F259" s="8" t="s">
        <v>54</v>
      </c>
      <c r="G259" s="137">
        <f t="shared" si="31"/>
        <v>262.5</v>
      </c>
      <c r="H259" s="310">
        <v>250</v>
      </c>
      <c r="I259" s="137">
        <v>12.5</v>
      </c>
      <c r="J259" s="15">
        <v>0</v>
      </c>
      <c r="K259" s="134">
        <f t="shared" si="32"/>
        <v>0</v>
      </c>
      <c r="L259" s="15"/>
      <c r="M259" s="15"/>
      <c r="N259" s="15"/>
      <c r="O259" s="15"/>
    </row>
    <row r="260" spans="1:18" ht="30">
      <c r="A260" s="8">
        <v>23</v>
      </c>
      <c r="B260" s="352" t="s">
        <v>811</v>
      </c>
      <c r="C260" s="136" t="s">
        <v>334</v>
      </c>
      <c r="D260" s="8"/>
      <c r="E260" s="8" t="s">
        <v>533</v>
      </c>
      <c r="F260" s="8" t="s">
        <v>54</v>
      </c>
      <c r="G260" s="131">
        <f t="shared" si="31"/>
        <v>315</v>
      </c>
      <c r="H260" s="306">
        <v>300</v>
      </c>
      <c r="I260" s="131">
        <v>15</v>
      </c>
      <c r="J260" s="15">
        <v>0</v>
      </c>
      <c r="K260" s="134">
        <f t="shared" si="32"/>
        <v>0</v>
      </c>
      <c r="L260" s="15"/>
      <c r="M260" s="15"/>
      <c r="N260" s="15"/>
      <c r="O260" s="15"/>
    </row>
    <row r="261" spans="1:18" ht="60">
      <c r="A261" s="8">
        <v>24</v>
      </c>
      <c r="B261" s="353" t="s">
        <v>534</v>
      </c>
      <c r="C261" s="8" t="s">
        <v>509</v>
      </c>
      <c r="D261" s="8"/>
      <c r="E261" s="22" t="s">
        <v>535</v>
      </c>
      <c r="F261" s="8" t="s">
        <v>54</v>
      </c>
      <c r="G261" s="137">
        <f t="shared" si="31"/>
        <v>420</v>
      </c>
      <c r="H261" s="310">
        <v>400</v>
      </c>
      <c r="I261" s="137">
        <v>20</v>
      </c>
      <c r="J261" s="15">
        <v>0</v>
      </c>
      <c r="K261" s="134">
        <f t="shared" si="32"/>
        <v>0</v>
      </c>
      <c r="L261" s="15"/>
      <c r="M261" s="15"/>
      <c r="N261" s="15"/>
      <c r="O261" s="15"/>
    </row>
    <row r="262" spans="1:18" ht="30">
      <c r="A262" s="8">
        <v>25</v>
      </c>
      <c r="B262" s="353" t="s">
        <v>536</v>
      </c>
      <c r="C262" s="8" t="s">
        <v>515</v>
      </c>
      <c r="D262" s="8"/>
      <c r="E262" s="8" t="s">
        <v>537</v>
      </c>
      <c r="F262" s="8" t="s">
        <v>54</v>
      </c>
      <c r="G262" s="131">
        <f t="shared" si="31"/>
        <v>210</v>
      </c>
      <c r="H262" s="306">
        <v>200</v>
      </c>
      <c r="I262" s="131">
        <v>10</v>
      </c>
      <c r="J262" s="15">
        <v>0</v>
      </c>
      <c r="K262" s="134">
        <f t="shared" si="32"/>
        <v>0</v>
      </c>
      <c r="L262" s="15"/>
      <c r="M262" s="15"/>
      <c r="N262" s="15"/>
      <c r="O262" s="15"/>
    </row>
    <row r="263" spans="1:18" ht="30">
      <c r="A263" s="8">
        <v>26</v>
      </c>
      <c r="B263" s="353" t="s">
        <v>538</v>
      </c>
      <c r="C263" s="8" t="s">
        <v>506</v>
      </c>
      <c r="D263" s="8"/>
      <c r="E263" s="8" t="s">
        <v>539</v>
      </c>
      <c r="F263" s="8" t="s">
        <v>54</v>
      </c>
      <c r="G263" s="131">
        <f t="shared" si="31"/>
        <v>210</v>
      </c>
      <c r="H263" s="306">
        <v>200</v>
      </c>
      <c r="I263" s="131">
        <v>10</v>
      </c>
      <c r="J263" s="15">
        <v>0</v>
      </c>
      <c r="K263" s="134">
        <f t="shared" si="32"/>
        <v>0</v>
      </c>
      <c r="L263" s="15"/>
      <c r="M263" s="15"/>
      <c r="N263" s="15"/>
      <c r="O263" s="15"/>
    </row>
    <row r="264" spans="1:18" ht="75">
      <c r="A264" s="8">
        <v>27</v>
      </c>
      <c r="B264" s="352" t="s">
        <v>824</v>
      </c>
      <c r="C264" s="8" t="s">
        <v>334</v>
      </c>
      <c r="D264" s="8"/>
      <c r="E264" s="8" t="s">
        <v>159</v>
      </c>
      <c r="F264" s="8" t="s">
        <v>55</v>
      </c>
      <c r="G264" s="131">
        <f t="shared" si="31"/>
        <v>525</v>
      </c>
      <c r="H264" s="306">
        <v>500</v>
      </c>
      <c r="I264" s="131">
        <v>25</v>
      </c>
      <c r="J264" s="15">
        <v>0</v>
      </c>
      <c r="K264" s="134">
        <f t="shared" si="32"/>
        <v>0</v>
      </c>
      <c r="L264" s="15"/>
      <c r="M264" s="15"/>
      <c r="N264" s="15"/>
      <c r="O264" s="15"/>
    </row>
    <row r="265" spans="1:18" ht="75">
      <c r="A265" s="143">
        <v>28</v>
      </c>
      <c r="B265" s="352" t="s">
        <v>825</v>
      </c>
      <c r="C265" s="8" t="s">
        <v>511</v>
      </c>
      <c r="D265" s="8"/>
      <c r="E265" s="8" t="s">
        <v>159</v>
      </c>
      <c r="F265" s="8">
        <v>2025</v>
      </c>
      <c r="G265" s="131">
        <f t="shared" si="31"/>
        <v>525</v>
      </c>
      <c r="H265" s="306">
        <v>500</v>
      </c>
      <c r="I265" s="131">
        <v>25</v>
      </c>
      <c r="J265" s="15">
        <v>0</v>
      </c>
      <c r="K265" s="134">
        <f t="shared" si="32"/>
        <v>0</v>
      </c>
      <c r="L265" s="15"/>
      <c r="M265" s="15"/>
      <c r="N265" s="15"/>
      <c r="O265" s="15"/>
    </row>
    <row r="266" spans="1:18" ht="30">
      <c r="A266" s="8">
        <v>29</v>
      </c>
      <c r="B266" s="353" t="s">
        <v>540</v>
      </c>
      <c r="C266" s="8" t="s">
        <v>529</v>
      </c>
      <c r="D266" s="8"/>
      <c r="E266" s="8" t="s">
        <v>812</v>
      </c>
      <c r="F266" s="8" t="s">
        <v>55</v>
      </c>
      <c r="G266" s="137">
        <f t="shared" si="31"/>
        <v>430.5</v>
      </c>
      <c r="H266" s="310">
        <v>410</v>
      </c>
      <c r="I266" s="137">
        <v>20.5</v>
      </c>
      <c r="J266" s="15">
        <v>0</v>
      </c>
      <c r="K266" s="134">
        <f t="shared" si="32"/>
        <v>0</v>
      </c>
      <c r="L266" s="15"/>
      <c r="M266" s="15"/>
      <c r="N266" s="15"/>
      <c r="O266" s="15"/>
    </row>
    <row r="267" spans="1:18" ht="30">
      <c r="A267" s="8">
        <v>30</v>
      </c>
      <c r="B267" s="353" t="s">
        <v>541</v>
      </c>
      <c r="C267" s="8" t="s">
        <v>509</v>
      </c>
      <c r="D267" s="8"/>
      <c r="E267" s="8" t="s">
        <v>813</v>
      </c>
      <c r="F267" s="8" t="s">
        <v>55</v>
      </c>
      <c r="G267" s="137">
        <f t="shared" si="31"/>
        <v>430.5</v>
      </c>
      <c r="H267" s="310">
        <v>410</v>
      </c>
      <c r="I267" s="137">
        <v>20.5</v>
      </c>
      <c r="J267" s="15">
        <v>0</v>
      </c>
      <c r="K267" s="134">
        <f t="shared" si="32"/>
        <v>0</v>
      </c>
      <c r="L267" s="15"/>
      <c r="M267" s="15"/>
      <c r="N267" s="15"/>
      <c r="O267" s="15"/>
    </row>
    <row r="268" spans="1:18" ht="75">
      <c r="A268" s="8">
        <v>31</v>
      </c>
      <c r="B268" s="353" t="s">
        <v>542</v>
      </c>
      <c r="C268" s="8" t="s">
        <v>502</v>
      </c>
      <c r="D268" s="8"/>
      <c r="E268" s="8" t="s">
        <v>510</v>
      </c>
      <c r="F268" s="8" t="s">
        <v>55</v>
      </c>
      <c r="G268" s="137">
        <f t="shared" si="31"/>
        <v>336</v>
      </c>
      <c r="H268" s="310">
        <v>320</v>
      </c>
      <c r="I268" s="137">
        <v>16</v>
      </c>
      <c r="J268" s="15">
        <v>0</v>
      </c>
      <c r="K268" s="134">
        <f t="shared" si="32"/>
        <v>0</v>
      </c>
      <c r="L268" s="15"/>
      <c r="M268" s="15"/>
      <c r="N268" s="15"/>
      <c r="O268" s="15"/>
    </row>
    <row r="269" spans="1:18" ht="75">
      <c r="A269" s="8">
        <v>32</v>
      </c>
      <c r="B269" s="353" t="s">
        <v>543</v>
      </c>
      <c r="C269" s="8" t="s">
        <v>502</v>
      </c>
      <c r="D269" s="8"/>
      <c r="E269" s="8" t="s">
        <v>510</v>
      </c>
      <c r="F269" s="8" t="s">
        <v>55</v>
      </c>
      <c r="G269" s="137">
        <f t="shared" si="31"/>
        <v>105.25</v>
      </c>
      <c r="H269" s="310">
        <v>100.25</v>
      </c>
      <c r="I269" s="137">
        <v>5</v>
      </c>
      <c r="J269" s="15">
        <v>0</v>
      </c>
      <c r="K269" s="134">
        <f t="shared" si="32"/>
        <v>0</v>
      </c>
      <c r="L269" s="15"/>
      <c r="M269" s="15"/>
      <c r="N269" s="15"/>
      <c r="O269" s="15"/>
    </row>
    <row r="270" spans="1:18" s="18" customFormat="1" ht="75" hidden="1">
      <c r="A270" s="252" t="s">
        <v>840</v>
      </c>
      <c r="B270" s="253" t="s">
        <v>841</v>
      </c>
      <c r="C270" s="253"/>
      <c r="D270" s="253"/>
      <c r="E270" s="253"/>
      <c r="F270" s="254"/>
      <c r="G270" s="255">
        <f>G271+G272+G273</f>
        <v>33294</v>
      </c>
      <c r="H270" s="313">
        <f t="shared" ref="H270:I270" si="35">H271+H272+H273</f>
        <v>31708</v>
      </c>
      <c r="I270" s="255">
        <f t="shared" si="35"/>
        <v>1586.0000000000011</v>
      </c>
      <c r="J270" s="255">
        <f t="shared" ref="J270:O270" si="36">J271</f>
        <v>0</v>
      </c>
      <c r="K270" s="255">
        <f t="shared" si="36"/>
        <v>7764</v>
      </c>
      <c r="L270" s="255">
        <f t="shared" si="36"/>
        <v>7395</v>
      </c>
      <c r="M270" s="255">
        <f t="shared" si="36"/>
        <v>369</v>
      </c>
      <c r="N270" s="255">
        <f t="shared" si="36"/>
        <v>0</v>
      </c>
      <c r="O270" s="255">
        <f t="shared" si="36"/>
        <v>0</v>
      </c>
      <c r="P270" s="392"/>
      <c r="Q270" s="392"/>
      <c r="R270" s="392"/>
    </row>
    <row r="271" spans="1:18" ht="105" hidden="1">
      <c r="A271" s="256">
        <v>1</v>
      </c>
      <c r="B271" s="257" t="s">
        <v>842</v>
      </c>
      <c r="C271" s="257"/>
      <c r="D271" s="257"/>
      <c r="E271" s="257"/>
      <c r="F271" s="9" t="s">
        <v>31</v>
      </c>
      <c r="G271" s="258">
        <f>H271+I271</f>
        <v>11231.857099999999</v>
      </c>
      <c r="H271" s="314">
        <v>10670.264244999998</v>
      </c>
      <c r="I271" s="258">
        <v>561.59285500000078</v>
      </c>
      <c r="J271" s="259"/>
      <c r="K271" s="258">
        <f>L271+M271</f>
        <v>7764</v>
      </c>
      <c r="L271" s="258">
        <v>7395</v>
      </c>
      <c r="M271" s="260">
        <v>369</v>
      </c>
      <c r="N271" s="259"/>
      <c r="O271" s="261"/>
    </row>
    <row r="272" spans="1:18" ht="90" hidden="1">
      <c r="A272" s="256">
        <v>2</v>
      </c>
      <c r="B272" s="257" t="s">
        <v>843</v>
      </c>
      <c r="C272" s="257"/>
      <c r="D272" s="257"/>
      <c r="E272" s="257"/>
      <c r="F272" s="9" t="s">
        <v>33</v>
      </c>
      <c r="G272" s="258">
        <f>H272+I272</f>
        <v>8824.8572000000004</v>
      </c>
      <c r="H272" s="314">
        <v>8383.6143400000001</v>
      </c>
      <c r="I272" s="258">
        <v>441.24286000000029</v>
      </c>
      <c r="J272" s="259"/>
      <c r="K272" s="259"/>
      <c r="L272" s="259"/>
      <c r="M272" s="259"/>
      <c r="N272" s="259"/>
      <c r="O272" s="261"/>
    </row>
    <row r="273" spans="1:18" ht="90" hidden="1">
      <c r="A273" s="256">
        <v>3</v>
      </c>
      <c r="B273" s="257" t="s">
        <v>844</v>
      </c>
      <c r="C273" s="257"/>
      <c r="D273" s="257"/>
      <c r="E273" s="257"/>
      <c r="F273" s="9" t="s">
        <v>33</v>
      </c>
      <c r="G273" s="258">
        <f>H273+I273</f>
        <v>13237.2857</v>
      </c>
      <c r="H273" s="314">
        <f>11833.121415+821</f>
        <v>12654.121415</v>
      </c>
      <c r="I273" s="258">
        <f>1404.164285-821</f>
        <v>583.16428500000006</v>
      </c>
      <c r="J273" s="259"/>
      <c r="K273" s="259"/>
      <c r="L273" s="259"/>
      <c r="M273" s="259"/>
      <c r="N273" s="259"/>
      <c r="O273" s="261"/>
    </row>
    <row r="274" spans="1:18" s="18" customFormat="1" ht="90" hidden="1">
      <c r="A274" s="17" t="s">
        <v>845</v>
      </c>
      <c r="B274" s="253" t="s">
        <v>846</v>
      </c>
      <c r="C274" s="253"/>
      <c r="D274" s="253"/>
      <c r="E274" s="253"/>
      <c r="F274" s="6"/>
      <c r="G274" s="262">
        <f>G275</f>
        <v>3209</v>
      </c>
      <c r="H274" s="315">
        <f t="shared" ref="H274:O274" si="37">H275</f>
        <v>3056</v>
      </c>
      <c r="I274" s="262">
        <f t="shared" si="37"/>
        <v>153</v>
      </c>
      <c r="J274" s="262">
        <f t="shared" si="37"/>
        <v>0</v>
      </c>
      <c r="K274" s="262">
        <f t="shared" si="37"/>
        <v>0</v>
      </c>
      <c r="L274" s="262">
        <f t="shared" si="37"/>
        <v>0</v>
      </c>
      <c r="M274" s="262">
        <f t="shared" si="37"/>
        <v>0</v>
      </c>
      <c r="N274" s="262">
        <f t="shared" si="37"/>
        <v>0</v>
      </c>
      <c r="O274" s="262">
        <f t="shared" si="37"/>
        <v>0</v>
      </c>
      <c r="P274" s="392"/>
      <c r="Q274" s="392"/>
      <c r="R274" s="392"/>
    </row>
    <row r="275" spans="1:18" ht="105" hidden="1">
      <c r="A275" s="15">
        <v>1</v>
      </c>
      <c r="B275" s="243" t="s">
        <v>847</v>
      </c>
      <c r="C275" s="243"/>
      <c r="D275" s="243"/>
      <c r="E275" s="243"/>
      <c r="F275" s="8"/>
      <c r="G275" s="250">
        <f>H275+I275</f>
        <v>3209</v>
      </c>
      <c r="H275" s="302">
        <v>3056</v>
      </c>
      <c r="I275" s="263">
        <v>153</v>
      </c>
      <c r="J275" s="264"/>
      <c r="K275" s="265"/>
      <c r="L275" s="264"/>
      <c r="M275" s="264"/>
      <c r="N275" s="264"/>
      <c r="O275" s="15"/>
    </row>
    <row r="276" spans="1:18" s="18" customFormat="1" ht="120" hidden="1">
      <c r="A276" s="252" t="s">
        <v>848</v>
      </c>
      <c r="B276" s="253" t="s">
        <v>849</v>
      </c>
      <c r="C276" s="253"/>
      <c r="D276" s="253"/>
      <c r="E276" s="253"/>
      <c r="F276" s="266"/>
      <c r="G276" s="348">
        <f t="shared" ref="G276:N276" si="38">SUM(G277:G292)</f>
        <v>139558</v>
      </c>
      <c r="H276" s="348">
        <f t="shared" si="38"/>
        <v>122249</v>
      </c>
      <c r="I276" s="348">
        <f t="shared" si="38"/>
        <v>17309</v>
      </c>
      <c r="J276" s="348">
        <f t="shared" si="38"/>
        <v>0</v>
      </c>
      <c r="K276" s="348">
        <f t="shared" si="38"/>
        <v>29997</v>
      </c>
      <c r="L276" s="348">
        <f t="shared" si="38"/>
        <v>27339</v>
      </c>
      <c r="M276" s="348">
        <f t="shared" si="38"/>
        <v>2658</v>
      </c>
      <c r="N276" s="348">
        <f t="shared" si="38"/>
        <v>0</v>
      </c>
      <c r="O276" s="349"/>
      <c r="P276" s="392"/>
      <c r="Q276" s="392"/>
      <c r="R276" s="392"/>
    </row>
    <row r="277" spans="1:18" hidden="1">
      <c r="A277" s="267"/>
      <c r="B277" s="268" t="s">
        <v>850</v>
      </c>
      <c r="C277" s="261"/>
      <c r="D277" s="261"/>
      <c r="E277" s="261"/>
      <c r="F277" s="260"/>
      <c r="G277" s="260"/>
      <c r="H277" s="314"/>
      <c r="I277" s="260"/>
      <c r="J277" s="260"/>
      <c r="K277" s="265"/>
      <c r="L277" s="260"/>
      <c r="M277" s="260"/>
      <c r="N277" s="260"/>
      <c r="O277" s="261"/>
    </row>
    <row r="278" spans="1:18" ht="30" hidden="1">
      <c r="A278" s="256">
        <v>1</v>
      </c>
      <c r="B278" s="243" t="s">
        <v>851</v>
      </c>
      <c r="C278" s="9" t="s">
        <v>852</v>
      </c>
      <c r="D278" s="9"/>
      <c r="E278" s="269" t="s">
        <v>853</v>
      </c>
      <c r="F278" s="9" t="s">
        <v>854</v>
      </c>
      <c r="G278" s="270">
        <f>H278+I278</f>
        <v>14720</v>
      </c>
      <c r="H278" s="314">
        <v>12800</v>
      </c>
      <c r="I278" s="271">
        <v>1920</v>
      </c>
      <c r="J278" s="260"/>
      <c r="K278" s="265">
        <f>L278+M278</f>
        <v>4416</v>
      </c>
      <c r="L278" s="260">
        <v>3933</v>
      </c>
      <c r="M278" s="260">
        <v>483</v>
      </c>
      <c r="N278" s="260"/>
      <c r="O278" s="9"/>
    </row>
    <row r="279" spans="1:18" ht="30" hidden="1">
      <c r="A279" s="256">
        <v>2</v>
      </c>
      <c r="B279" s="243" t="s">
        <v>855</v>
      </c>
      <c r="C279" s="9" t="s">
        <v>856</v>
      </c>
      <c r="D279" s="9"/>
      <c r="E279" s="269" t="s">
        <v>857</v>
      </c>
      <c r="F279" s="9" t="s">
        <v>33</v>
      </c>
      <c r="G279" s="270">
        <f t="shared" ref="G279:G292" si="39">H279+I279</f>
        <v>26496</v>
      </c>
      <c r="H279" s="314">
        <v>23040</v>
      </c>
      <c r="I279" s="271">
        <v>3456</v>
      </c>
      <c r="J279" s="260"/>
      <c r="K279" s="265"/>
      <c r="L279" s="260"/>
      <c r="M279" s="260"/>
      <c r="N279" s="260"/>
      <c r="O279" s="9"/>
    </row>
    <row r="280" spans="1:18" hidden="1">
      <c r="A280" s="267"/>
      <c r="B280" s="268" t="s">
        <v>858</v>
      </c>
      <c r="C280" s="261"/>
      <c r="D280" s="261"/>
      <c r="E280" s="261"/>
      <c r="F280" s="260"/>
      <c r="G280" s="270"/>
      <c r="H280" s="314"/>
      <c r="I280" s="271"/>
      <c r="J280" s="260"/>
      <c r="K280" s="265"/>
      <c r="L280" s="260"/>
      <c r="M280" s="260"/>
      <c r="N280" s="260"/>
      <c r="O280" s="261"/>
    </row>
    <row r="281" spans="1:18" ht="75" hidden="1">
      <c r="A281" s="256">
        <v>1</v>
      </c>
      <c r="B281" s="272" t="s">
        <v>859</v>
      </c>
      <c r="C281" s="269" t="s">
        <v>860</v>
      </c>
      <c r="D281" s="269"/>
      <c r="E281" s="269" t="s">
        <v>861</v>
      </c>
      <c r="F281" s="9" t="s">
        <v>854</v>
      </c>
      <c r="G281" s="270">
        <f t="shared" si="39"/>
        <v>24840</v>
      </c>
      <c r="H281" s="314">
        <v>21600</v>
      </c>
      <c r="I281" s="271">
        <v>3240</v>
      </c>
      <c r="J281" s="260"/>
      <c r="K281" s="265">
        <f t="shared" ref="K281:K288" si="40">L281+M281</f>
        <v>7452</v>
      </c>
      <c r="L281" s="260">
        <v>7106</v>
      </c>
      <c r="M281" s="260">
        <v>346</v>
      </c>
      <c r="N281" s="260"/>
      <c r="O281" s="9"/>
    </row>
    <row r="282" spans="1:18" ht="45" hidden="1">
      <c r="A282" s="256">
        <v>2</v>
      </c>
      <c r="B282" s="272" t="s">
        <v>862</v>
      </c>
      <c r="C282" s="269" t="s">
        <v>863</v>
      </c>
      <c r="D282" s="269"/>
      <c r="E282" s="269" t="s">
        <v>864</v>
      </c>
      <c r="F282" s="9" t="s">
        <v>33</v>
      </c>
      <c r="G282" s="270">
        <f t="shared" si="39"/>
        <v>14949</v>
      </c>
      <c r="H282" s="314">
        <v>13449</v>
      </c>
      <c r="I282" s="271">
        <v>1500</v>
      </c>
      <c r="J282" s="260"/>
      <c r="K282" s="265"/>
      <c r="L282" s="260"/>
      <c r="M282" s="260"/>
      <c r="N282" s="260"/>
      <c r="O282" s="9"/>
    </row>
    <row r="283" spans="1:18" hidden="1">
      <c r="A283" s="267"/>
      <c r="B283" s="268" t="s">
        <v>865</v>
      </c>
      <c r="C283" s="261"/>
      <c r="D283" s="261"/>
      <c r="E283" s="261"/>
      <c r="F283" s="260"/>
      <c r="G283" s="270"/>
      <c r="H283" s="314"/>
      <c r="I283" s="271"/>
      <c r="J283" s="260"/>
      <c r="K283" s="265"/>
      <c r="L283" s="260"/>
      <c r="M283" s="260"/>
      <c r="N283" s="260"/>
      <c r="O283" s="261"/>
    </row>
    <row r="284" spans="1:18" ht="75" hidden="1">
      <c r="A284" s="256">
        <v>1</v>
      </c>
      <c r="B284" s="272" t="s">
        <v>866</v>
      </c>
      <c r="C284" s="269" t="s">
        <v>867</v>
      </c>
      <c r="D284" s="269"/>
      <c r="E284" s="269" t="s">
        <v>868</v>
      </c>
      <c r="F284" s="9" t="s">
        <v>854</v>
      </c>
      <c r="G284" s="270">
        <f t="shared" si="39"/>
        <v>11040</v>
      </c>
      <c r="H284" s="314">
        <v>9600</v>
      </c>
      <c r="I284" s="271">
        <v>1440</v>
      </c>
      <c r="J284" s="260"/>
      <c r="K284" s="265">
        <f t="shared" si="40"/>
        <v>3312</v>
      </c>
      <c r="L284" s="260">
        <v>2878</v>
      </c>
      <c r="M284" s="260">
        <v>434</v>
      </c>
      <c r="N284" s="260"/>
      <c r="O284" s="269"/>
    </row>
    <row r="285" spans="1:18" hidden="1">
      <c r="A285" s="267"/>
      <c r="B285" s="268" t="s">
        <v>869</v>
      </c>
      <c r="C285" s="261"/>
      <c r="D285" s="261"/>
      <c r="E285" s="261"/>
      <c r="F285" s="260"/>
      <c r="G285" s="270"/>
      <c r="H285" s="314"/>
      <c r="I285" s="271"/>
      <c r="J285" s="260"/>
      <c r="K285" s="265">
        <f t="shared" si="40"/>
        <v>0</v>
      </c>
      <c r="L285" s="260"/>
      <c r="M285" s="260"/>
      <c r="N285" s="260"/>
      <c r="O285" s="261"/>
    </row>
    <row r="286" spans="1:18" ht="45" hidden="1">
      <c r="A286" s="256">
        <v>1</v>
      </c>
      <c r="B286" s="243" t="s">
        <v>870</v>
      </c>
      <c r="C286" s="9" t="s">
        <v>871</v>
      </c>
      <c r="D286" s="9"/>
      <c r="E286" s="269" t="s">
        <v>872</v>
      </c>
      <c r="F286" s="9" t="s">
        <v>854</v>
      </c>
      <c r="G286" s="270">
        <f t="shared" si="39"/>
        <v>25760</v>
      </c>
      <c r="H286" s="314">
        <v>22400</v>
      </c>
      <c r="I286" s="271">
        <v>3360</v>
      </c>
      <c r="J286" s="260"/>
      <c r="K286" s="265">
        <f t="shared" si="40"/>
        <v>8128</v>
      </c>
      <c r="L286" s="260">
        <v>7728</v>
      </c>
      <c r="M286" s="260">
        <v>400</v>
      </c>
      <c r="N286" s="260"/>
      <c r="O286" s="269"/>
    </row>
    <row r="287" spans="1:18" hidden="1">
      <c r="A287" s="267"/>
      <c r="B287" s="268" t="s">
        <v>873</v>
      </c>
      <c r="C287" s="261"/>
      <c r="D287" s="261"/>
      <c r="E287" s="267"/>
      <c r="F287" s="260"/>
      <c r="G287" s="270"/>
      <c r="H287" s="314"/>
      <c r="I287" s="271"/>
      <c r="J287" s="260"/>
      <c r="K287" s="265">
        <f t="shared" si="40"/>
        <v>0</v>
      </c>
      <c r="L287" s="260"/>
      <c r="M287" s="260"/>
      <c r="N287" s="260"/>
      <c r="O287" s="261"/>
    </row>
    <row r="288" spans="1:18" ht="60" hidden="1">
      <c r="A288" s="256">
        <v>1</v>
      </c>
      <c r="B288" s="272" t="s">
        <v>874</v>
      </c>
      <c r="C288" s="269" t="s">
        <v>875</v>
      </c>
      <c r="D288" s="269"/>
      <c r="E288" s="269" t="s">
        <v>876</v>
      </c>
      <c r="F288" s="9" t="s">
        <v>854</v>
      </c>
      <c r="G288" s="270">
        <f t="shared" si="39"/>
        <v>8280</v>
      </c>
      <c r="H288" s="314">
        <v>7200</v>
      </c>
      <c r="I288" s="271">
        <v>1080</v>
      </c>
      <c r="J288" s="260"/>
      <c r="K288" s="265">
        <f t="shared" si="40"/>
        <v>2484</v>
      </c>
      <c r="L288" s="260">
        <v>2099</v>
      </c>
      <c r="M288" s="260">
        <v>385</v>
      </c>
      <c r="N288" s="260"/>
      <c r="O288" s="269"/>
    </row>
    <row r="289" spans="1:18" hidden="1">
      <c r="A289" s="267"/>
      <c r="B289" s="268" t="s">
        <v>877</v>
      </c>
      <c r="C289" s="261"/>
      <c r="D289" s="261"/>
      <c r="E289" s="261"/>
      <c r="F289" s="260"/>
      <c r="G289" s="270">
        <f t="shared" si="39"/>
        <v>0</v>
      </c>
      <c r="H289" s="314"/>
      <c r="I289" s="271"/>
      <c r="J289" s="260"/>
      <c r="K289" s="265">
        <f>L289+M289</f>
        <v>0</v>
      </c>
      <c r="L289" s="260"/>
      <c r="M289" s="260"/>
      <c r="N289" s="260"/>
      <c r="O289" s="261"/>
    </row>
    <row r="290" spans="1:18" ht="45" hidden="1">
      <c r="A290" s="256">
        <v>1</v>
      </c>
      <c r="B290" s="243" t="s">
        <v>878</v>
      </c>
      <c r="C290" s="9" t="s">
        <v>879</v>
      </c>
      <c r="D290" s="9"/>
      <c r="E290" s="9" t="s">
        <v>880</v>
      </c>
      <c r="F290" s="9" t="s">
        <v>854</v>
      </c>
      <c r="G290" s="270">
        <f t="shared" si="39"/>
        <v>5193</v>
      </c>
      <c r="H290" s="314">
        <v>4960</v>
      </c>
      <c r="I290" s="271">
        <v>233</v>
      </c>
      <c r="J290" s="260"/>
      <c r="K290" s="265">
        <f>L290+M290</f>
        <v>1721</v>
      </c>
      <c r="L290" s="260">
        <v>1488</v>
      </c>
      <c r="M290" s="260">
        <v>233</v>
      </c>
      <c r="N290" s="260"/>
      <c r="O290" s="269"/>
    </row>
    <row r="291" spans="1:18" hidden="1">
      <c r="A291" s="267"/>
      <c r="B291" s="268" t="s">
        <v>881</v>
      </c>
      <c r="C291" s="261"/>
      <c r="D291" s="261"/>
      <c r="E291" s="261"/>
      <c r="F291" s="260"/>
      <c r="G291" s="270">
        <f t="shared" si="39"/>
        <v>0</v>
      </c>
      <c r="H291" s="314"/>
      <c r="I291" s="271"/>
      <c r="J291" s="260"/>
      <c r="K291" s="260"/>
      <c r="L291" s="260"/>
      <c r="M291" s="260"/>
      <c r="N291" s="260"/>
      <c r="O291" s="261"/>
    </row>
    <row r="292" spans="1:18" ht="30" hidden="1">
      <c r="A292" s="256">
        <v>1</v>
      </c>
      <c r="B292" s="273" t="s">
        <v>882</v>
      </c>
      <c r="C292" s="10" t="s">
        <v>883</v>
      </c>
      <c r="D292" s="10"/>
      <c r="E292" s="9" t="s">
        <v>884</v>
      </c>
      <c r="F292" s="9" t="s">
        <v>854</v>
      </c>
      <c r="G292" s="270">
        <f t="shared" si="39"/>
        <v>8280</v>
      </c>
      <c r="H292" s="314">
        <v>7200</v>
      </c>
      <c r="I292" s="271">
        <v>1080</v>
      </c>
      <c r="J292" s="260"/>
      <c r="K292" s="265">
        <f>L292+M292</f>
        <v>2484</v>
      </c>
      <c r="L292" s="260">
        <v>2107</v>
      </c>
      <c r="M292" s="260">
        <v>377</v>
      </c>
      <c r="N292" s="260"/>
      <c r="O292" s="269"/>
    </row>
    <row r="293" spans="1:18" s="7" customFormat="1" ht="71.25" hidden="1">
      <c r="A293" s="274" t="s">
        <v>549</v>
      </c>
      <c r="B293" s="238" t="s">
        <v>885</v>
      </c>
      <c r="C293" s="275"/>
      <c r="D293" s="275"/>
      <c r="E293" s="275"/>
      <c r="F293" s="275"/>
      <c r="G293" s="276">
        <f>G294+G295</f>
        <v>158200</v>
      </c>
      <c r="H293" s="316">
        <f t="shared" ref="H293:N293" si="41">H294+H295</f>
        <v>150667</v>
      </c>
      <c r="I293" s="277">
        <f t="shared" si="41"/>
        <v>7533</v>
      </c>
      <c r="J293" s="276">
        <f t="shared" si="41"/>
        <v>0</v>
      </c>
      <c r="K293" s="276">
        <f t="shared" si="41"/>
        <v>28476</v>
      </c>
      <c r="L293" s="276">
        <f t="shared" si="41"/>
        <v>27120</v>
      </c>
      <c r="M293" s="276">
        <f t="shared" si="41"/>
        <v>1356</v>
      </c>
      <c r="N293" s="276">
        <f t="shared" si="41"/>
        <v>0</v>
      </c>
      <c r="O293" s="278"/>
      <c r="P293" s="387"/>
      <c r="Q293" s="387"/>
      <c r="R293" s="387"/>
    </row>
    <row r="294" spans="1:18" ht="165" hidden="1">
      <c r="A294" s="256">
        <v>1</v>
      </c>
      <c r="B294" s="243" t="s">
        <v>886</v>
      </c>
      <c r="C294" s="279"/>
      <c r="D294" s="279"/>
      <c r="E294" s="279"/>
      <c r="F294" s="9" t="s">
        <v>854</v>
      </c>
      <c r="G294" s="280">
        <f>H294+I294</f>
        <v>42902</v>
      </c>
      <c r="H294" s="317">
        <v>40860</v>
      </c>
      <c r="I294" s="281">
        <v>2042</v>
      </c>
      <c r="J294" s="260"/>
      <c r="K294" s="280">
        <f>L294+M294</f>
        <v>28476</v>
      </c>
      <c r="L294" s="260">
        <v>27120</v>
      </c>
      <c r="M294" s="260">
        <v>1356</v>
      </c>
      <c r="N294" s="260"/>
      <c r="O294" s="261"/>
    </row>
    <row r="295" spans="1:18" ht="165" hidden="1">
      <c r="A295" s="256">
        <v>2</v>
      </c>
      <c r="B295" s="243" t="s">
        <v>887</v>
      </c>
      <c r="C295" s="279"/>
      <c r="D295" s="279"/>
      <c r="E295" s="279"/>
      <c r="F295" s="9" t="s">
        <v>33</v>
      </c>
      <c r="G295" s="280">
        <f>H295+I295</f>
        <v>115298</v>
      </c>
      <c r="H295" s="317">
        <v>109807</v>
      </c>
      <c r="I295" s="281">
        <v>5491</v>
      </c>
      <c r="J295" s="260"/>
      <c r="K295" s="260"/>
      <c r="L295" s="260"/>
      <c r="M295" s="260"/>
      <c r="N295" s="260"/>
      <c r="O295" s="261"/>
    </row>
    <row r="296" spans="1:18" s="7" customFormat="1" ht="85.5" hidden="1">
      <c r="A296" s="274" t="s">
        <v>550</v>
      </c>
      <c r="B296" s="238" t="s">
        <v>888</v>
      </c>
      <c r="C296" s="238"/>
      <c r="D296" s="238"/>
      <c r="E296" s="238"/>
      <c r="F296" s="282"/>
      <c r="G296" s="276">
        <f t="shared" ref="G296:G301" si="42">H296+I296</f>
        <v>45908</v>
      </c>
      <c r="H296" s="316">
        <f>H297+H298+H299+H301</f>
        <v>43722</v>
      </c>
      <c r="I296" s="277">
        <f t="shared" ref="I296:N296" si="43">I297+I298+I299+I301</f>
        <v>2186</v>
      </c>
      <c r="J296" s="276">
        <f t="shared" si="43"/>
        <v>0</v>
      </c>
      <c r="K296" s="276">
        <f t="shared" si="43"/>
        <v>8285</v>
      </c>
      <c r="L296" s="276">
        <f t="shared" si="43"/>
        <v>7890</v>
      </c>
      <c r="M296" s="276">
        <f t="shared" si="43"/>
        <v>395</v>
      </c>
      <c r="N296" s="276">
        <f t="shared" si="43"/>
        <v>0</v>
      </c>
      <c r="O296" s="278"/>
      <c r="P296" s="387"/>
      <c r="Q296" s="387"/>
      <c r="R296" s="387"/>
    </row>
    <row r="297" spans="1:18" ht="60" hidden="1">
      <c r="A297" s="256">
        <v>1</v>
      </c>
      <c r="B297" s="283" t="s">
        <v>889</v>
      </c>
      <c r="C297" s="241"/>
      <c r="D297" s="241"/>
      <c r="E297" s="241"/>
      <c r="F297" s="9" t="s">
        <v>854</v>
      </c>
      <c r="G297" s="271">
        <f t="shared" si="42"/>
        <v>8386</v>
      </c>
      <c r="H297" s="314">
        <v>7987</v>
      </c>
      <c r="I297" s="258">
        <v>399</v>
      </c>
      <c r="J297" s="259"/>
      <c r="K297" s="271">
        <f t="shared" ref="K297:K303" si="44">L297+M297</f>
        <v>8285</v>
      </c>
      <c r="L297" s="271">
        <v>7890</v>
      </c>
      <c r="M297" s="271">
        <v>395</v>
      </c>
      <c r="N297" s="259"/>
      <c r="O297" s="261"/>
    </row>
    <row r="298" spans="1:18" ht="45" hidden="1">
      <c r="A298" s="256">
        <v>2</v>
      </c>
      <c r="B298" s="283" t="s">
        <v>890</v>
      </c>
      <c r="C298" s="261"/>
      <c r="D298" s="261"/>
      <c r="E298" s="261"/>
      <c r="F298" s="9" t="s">
        <v>33</v>
      </c>
      <c r="G298" s="271">
        <f t="shared" si="42"/>
        <v>20407</v>
      </c>
      <c r="H298" s="318">
        <v>19435</v>
      </c>
      <c r="I298" s="284">
        <v>972</v>
      </c>
      <c r="J298" s="259"/>
      <c r="K298" s="271">
        <f t="shared" si="44"/>
        <v>0</v>
      </c>
      <c r="L298" s="259"/>
      <c r="M298" s="259"/>
      <c r="N298" s="259"/>
      <c r="O298" s="261"/>
    </row>
    <row r="299" spans="1:18" ht="60" hidden="1">
      <c r="A299" s="256">
        <v>3</v>
      </c>
      <c r="B299" s="283" t="s">
        <v>891</v>
      </c>
      <c r="C299" s="261"/>
      <c r="D299" s="261"/>
      <c r="E299" s="261"/>
      <c r="F299" s="9" t="s">
        <v>33</v>
      </c>
      <c r="G299" s="271">
        <f t="shared" si="42"/>
        <v>10269</v>
      </c>
      <c r="H299" s="318">
        <f>H300</f>
        <v>9780</v>
      </c>
      <c r="I299" s="284">
        <f>I300</f>
        <v>489</v>
      </c>
      <c r="J299" s="259"/>
      <c r="K299" s="271">
        <f t="shared" si="44"/>
        <v>0</v>
      </c>
      <c r="L299" s="259"/>
      <c r="M299" s="259"/>
      <c r="N299" s="259"/>
      <c r="O299" s="261"/>
    </row>
    <row r="300" spans="1:18" hidden="1">
      <c r="A300" s="256" t="s">
        <v>892</v>
      </c>
      <c r="B300" s="285" t="s">
        <v>893</v>
      </c>
      <c r="C300" s="286"/>
      <c r="D300" s="286"/>
      <c r="E300" s="286"/>
      <c r="F300" s="287"/>
      <c r="G300" s="288">
        <f t="shared" si="42"/>
        <v>10269</v>
      </c>
      <c r="H300" s="319">
        <v>9780</v>
      </c>
      <c r="I300" s="289">
        <v>489</v>
      </c>
      <c r="J300" s="259"/>
      <c r="K300" s="271">
        <f t="shared" si="44"/>
        <v>0</v>
      </c>
      <c r="L300" s="259"/>
      <c r="M300" s="259"/>
      <c r="N300" s="259"/>
      <c r="O300" s="261"/>
    </row>
    <row r="301" spans="1:18" ht="60" hidden="1">
      <c r="A301" s="256">
        <v>4</v>
      </c>
      <c r="B301" s="283" t="s">
        <v>894</v>
      </c>
      <c r="C301" s="261"/>
      <c r="D301" s="261"/>
      <c r="E301" s="261"/>
      <c r="F301" s="9" t="s">
        <v>33</v>
      </c>
      <c r="G301" s="271">
        <f t="shared" si="42"/>
        <v>6846</v>
      </c>
      <c r="H301" s="318">
        <v>6520</v>
      </c>
      <c r="I301" s="284">
        <v>326</v>
      </c>
      <c r="J301" s="259"/>
      <c r="K301" s="271">
        <f t="shared" si="44"/>
        <v>0</v>
      </c>
      <c r="L301" s="259"/>
      <c r="M301" s="259"/>
      <c r="N301" s="259"/>
      <c r="O301" s="261"/>
    </row>
    <row r="302" spans="1:18" ht="99.75" hidden="1">
      <c r="A302" s="274" t="s">
        <v>551</v>
      </c>
      <c r="B302" s="238" t="s">
        <v>895</v>
      </c>
      <c r="C302" s="238"/>
      <c r="D302" s="238"/>
      <c r="E302" s="238"/>
      <c r="F302" s="238"/>
      <c r="G302" s="290">
        <f t="shared" ref="G302:N302" si="45">G303</f>
        <v>62969</v>
      </c>
      <c r="H302" s="301">
        <f t="shared" si="45"/>
        <v>59970</v>
      </c>
      <c r="I302" s="239">
        <f t="shared" si="45"/>
        <v>2999</v>
      </c>
      <c r="J302" s="290">
        <f t="shared" si="45"/>
        <v>0</v>
      </c>
      <c r="K302" s="290">
        <f t="shared" si="45"/>
        <v>11335</v>
      </c>
      <c r="L302" s="290">
        <f t="shared" si="45"/>
        <v>10795</v>
      </c>
      <c r="M302" s="290">
        <f t="shared" si="45"/>
        <v>540</v>
      </c>
      <c r="N302" s="290">
        <f t="shared" si="45"/>
        <v>0</v>
      </c>
      <c r="O302" s="238"/>
    </row>
    <row r="303" spans="1:18" ht="30" hidden="1">
      <c r="A303" s="256">
        <v>1</v>
      </c>
      <c r="B303" s="243" t="s">
        <v>896</v>
      </c>
      <c r="C303" s="261"/>
      <c r="D303" s="261"/>
      <c r="E303" s="261"/>
      <c r="F303" s="9" t="s">
        <v>19</v>
      </c>
      <c r="G303" s="270">
        <f>H303+I303</f>
        <v>62969</v>
      </c>
      <c r="H303" s="318">
        <v>59970</v>
      </c>
      <c r="I303" s="284">
        <v>2999</v>
      </c>
      <c r="J303" s="259"/>
      <c r="K303" s="271">
        <f t="shared" si="44"/>
        <v>11335</v>
      </c>
      <c r="L303" s="271">
        <v>10795</v>
      </c>
      <c r="M303" s="271">
        <v>540</v>
      </c>
      <c r="N303" s="259"/>
      <c r="O303" s="261"/>
    </row>
    <row r="304" spans="1:18" ht="128.25" hidden="1">
      <c r="A304" s="274" t="s">
        <v>552</v>
      </c>
      <c r="B304" s="238" t="s">
        <v>897</v>
      </c>
      <c r="C304" s="261"/>
      <c r="D304" s="261"/>
      <c r="E304" s="261"/>
      <c r="F304" s="291"/>
      <c r="G304" s="290">
        <f>SUM(G305:G312)</f>
        <v>33196</v>
      </c>
      <c r="H304" s="301">
        <f t="shared" ref="H304:N304" si="46">SUM(H305:H312)</f>
        <v>31615</v>
      </c>
      <c r="I304" s="239">
        <f t="shared" si="46"/>
        <v>1581</v>
      </c>
      <c r="J304" s="290">
        <f t="shared" si="46"/>
        <v>0</v>
      </c>
      <c r="K304" s="290">
        <f t="shared" si="46"/>
        <v>5977</v>
      </c>
      <c r="L304" s="290">
        <f t="shared" si="46"/>
        <v>5691</v>
      </c>
      <c r="M304" s="290">
        <f t="shared" si="46"/>
        <v>286</v>
      </c>
      <c r="N304" s="290">
        <f t="shared" si="46"/>
        <v>0</v>
      </c>
      <c r="O304" s="261"/>
    </row>
    <row r="305" spans="1:15" ht="90" hidden="1">
      <c r="A305" s="256">
        <v>1</v>
      </c>
      <c r="B305" s="292" t="s">
        <v>898</v>
      </c>
      <c r="C305" s="261"/>
      <c r="D305" s="261"/>
      <c r="E305" s="261"/>
      <c r="F305" s="9" t="s">
        <v>19</v>
      </c>
      <c r="G305" s="271">
        <f>H305+I305</f>
        <v>3433</v>
      </c>
      <c r="H305" s="314">
        <v>3269</v>
      </c>
      <c r="I305" s="271">
        <v>164</v>
      </c>
      <c r="J305" s="271"/>
      <c r="K305" s="271">
        <f>L305+M305</f>
        <v>618</v>
      </c>
      <c r="L305" s="271">
        <v>588</v>
      </c>
      <c r="M305" s="271">
        <v>30</v>
      </c>
      <c r="N305" s="271"/>
      <c r="O305" s="261"/>
    </row>
    <row r="306" spans="1:15" ht="90" hidden="1">
      <c r="A306" s="256">
        <v>2</v>
      </c>
      <c r="B306" s="292" t="s">
        <v>899</v>
      </c>
      <c r="C306" s="261"/>
      <c r="D306" s="261"/>
      <c r="E306" s="261"/>
      <c r="F306" s="9" t="s">
        <v>19</v>
      </c>
      <c r="G306" s="271">
        <f t="shared" ref="G306:G312" si="47">H306+I306</f>
        <v>3474</v>
      </c>
      <c r="H306" s="314">
        <v>3309</v>
      </c>
      <c r="I306" s="271">
        <v>165</v>
      </c>
      <c r="J306" s="271"/>
      <c r="K306" s="271">
        <f t="shared" ref="K306:K312" si="48">L306+M306</f>
        <v>626</v>
      </c>
      <c r="L306" s="271">
        <v>596</v>
      </c>
      <c r="M306" s="271">
        <v>30</v>
      </c>
      <c r="N306" s="271"/>
      <c r="O306" s="261"/>
    </row>
    <row r="307" spans="1:15" ht="90" hidden="1">
      <c r="A307" s="256">
        <v>3</v>
      </c>
      <c r="B307" s="292" t="s">
        <v>900</v>
      </c>
      <c r="C307" s="261"/>
      <c r="D307" s="261"/>
      <c r="E307" s="261"/>
      <c r="F307" s="9" t="s">
        <v>19</v>
      </c>
      <c r="G307" s="271">
        <f t="shared" si="47"/>
        <v>3798</v>
      </c>
      <c r="H307" s="314">
        <v>3617</v>
      </c>
      <c r="I307" s="271">
        <v>181</v>
      </c>
      <c r="J307" s="271"/>
      <c r="K307" s="271">
        <f t="shared" si="48"/>
        <v>684</v>
      </c>
      <c r="L307" s="271">
        <v>651</v>
      </c>
      <c r="M307" s="271">
        <v>33</v>
      </c>
      <c r="N307" s="271"/>
      <c r="O307" s="261"/>
    </row>
    <row r="308" spans="1:15" ht="90" hidden="1">
      <c r="A308" s="256">
        <v>4</v>
      </c>
      <c r="B308" s="292" t="s">
        <v>901</v>
      </c>
      <c r="C308" s="261"/>
      <c r="D308" s="261"/>
      <c r="E308" s="261"/>
      <c r="F308" s="9" t="s">
        <v>19</v>
      </c>
      <c r="G308" s="271">
        <f t="shared" si="47"/>
        <v>3440</v>
      </c>
      <c r="H308" s="314">
        <v>3276</v>
      </c>
      <c r="I308" s="271">
        <v>164</v>
      </c>
      <c r="J308" s="271"/>
      <c r="K308" s="271">
        <f t="shared" si="48"/>
        <v>619</v>
      </c>
      <c r="L308" s="271">
        <v>590</v>
      </c>
      <c r="M308" s="271">
        <v>29</v>
      </c>
      <c r="N308" s="271"/>
      <c r="O308" s="261"/>
    </row>
    <row r="309" spans="1:15" ht="90" hidden="1">
      <c r="A309" s="256">
        <v>5</v>
      </c>
      <c r="B309" s="292" t="s">
        <v>902</v>
      </c>
      <c r="C309" s="261"/>
      <c r="D309" s="261"/>
      <c r="E309" s="261"/>
      <c r="F309" s="9" t="s">
        <v>19</v>
      </c>
      <c r="G309" s="271">
        <f t="shared" si="47"/>
        <v>5551</v>
      </c>
      <c r="H309" s="314">
        <v>5287</v>
      </c>
      <c r="I309" s="271">
        <v>264</v>
      </c>
      <c r="J309" s="271"/>
      <c r="K309" s="271">
        <f t="shared" si="48"/>
        <v>1000</v>
      </c>
      <c r="L309" s="271">
        <v>952</v>
      </c>
      <c r="M309" s="271">
        <v>48</v>
      </c>
      <c r="N309" s="271"/>
      <c r="O309" s="261"/>
    </row>
    <row r="310" spans="1:15" ht="90" hidden="1">
      <c r="A310" s="256">
        <v>6</v>
      </c>
      <c r="B310" s="292" t="s">
        <v>903</v>
      </c>
      <c r="C310" s="261"/>
      <c r="D310" s="261"/>
      <c r="E310" s="261"/>
      <c r="F310" s="9" t="s">
        <v>19</v>
      </c>
      <c r="G310" s="271">
        <f t="shared" si="47"/>
        <v>4212</v>
      </c>
      <c r="H310" s="314">
        <v>4011</v>
      </c>
      <c r="I310" s="271">
        <v>201</v>
      </c>
      <c r="J310" s="271"/>
      <c r="K310" s="271">
        <f t="shared" si="48"/>
        <v>758</v>
      </c>
      <c r="L310" s="271">
        <v>722</v>
      </c>
      <c r="M310" s="271">
        <v>36</v>
      </c>
      <c r="N310" s="271"/>
      <c r="O310" s="261"/>
    </row>
    <row r="311" spans="1:15" ht="90" hidden="1">
      <c r="A311" s="256">
        <v>7</v>
      </c>
      <c r="B311" s="292" t="s">
        <v>904</v>
      </c>
      <c r="C311" s="261"/>
      <c r="D311" s="261"/>
      <c r="E311" s="261"/>
      <c r="F311" s="9" t="s">
        <v>19</v>
      </c>
      <c r="G311" s="271">
        <f t="shared" si="47"/>
        <v>4309</v>
      </c>
      <c r="H311" s="314">
        <v>4104</v>
      </c>
      <c r="I311" s="271">
        <v>205</v>
      </c>
      <c r="J311" s="271"/>
      <c r="K311" s="271">
        <f t="shared" si="48"/>
        <v>776</v>
      </c>
      <c r="L311" s="271">
        <v>739</v>
      </c>
      <c r="M311" s="271">
        <v>37</v>
      </c>
      <c r="N311" s="271"/>
      <c r="O311" s="261"/>
    </row>
    <row r="312" spans="1:15" ht="90" hidden="1">
      <c r="A312" s="256">
        <v>8</v>
      </c>
      <c r="B312" s="292" t="s">
        <v>905</v>
      </c>
      <c r="C312" s="261"/>
      <c r="D312" s="261"/>
      <c r="E312" s="261"/>
      <c r="F312" s="9" t="s">
        <v>19</v>
      </c>
      <c r="G312" s="271">
        <f t="shared" si="47"/>
        <v>4979</v>
      </c>
      <c r="H312" s="314">
        <v>4742</v>
      </c>
      <c r="I312" s="271">
        <v>237</v>
      </c>
      <c r="J312" s="271"/>
      <c r="K312" s="271">
        <f t="shared" si="48"/>
        <v>896</v>
      </c>
      <c r="L312" s="271">
        <v>853</v>
      </c>
      <c r="M312" s="271">
        <v>43</v>
      </c>
      <c r="N312" s="271"/>
      <c r="O312" s="261"/>
    </row>
    <row r="313" spans="1:15" hidden="1"/>
  </sheetData>
  <mergeCells count="16">
    <mergeCell ref="A1:O1"/>
    <mergeCell ref="A2:O2"/>
    <mergeCell ref="I4:O4"/>
    <mergeCell ref="A5:A6"/>
    <mergeCell ref="B5:B6"/>
    <mergeCell ref="C5:C6"/>
    <mergeCell ref="E5:E6"/>
    <mergeCell ref="F5:F6"/>
    <mergeCell ref="G5:J5"/>
    <mergeCell ref="K5:N5"/>
    <mergeCell ref="O5:O6"/>
    <mergeCell ref="P20:U20"/>
    <mergeCell ref="A3:O3"/>
    <mergeCell ref="B9:C9"/>
    <mergeCell ref="B11:C11"/>
    <mergeCell ref="P18:U18"/>
  </mergeCells>
  <pageMargins left="0.7" right="0.7" top="0.75" bottom="0.75" header="0.3" footer="0.3"/>
  <pageSetup paperSize="9" scale="66" fitToHeight="0" orientation="landscape" r:id="rId1"/>
  <headerFooter>
    <oddFooter>&amp;C&amp;P</oddFooter>
  </headerFooter>
  <legacyDrawing r:id="rId2"/>
</worksheet>
</file>

<file path=xl/worksheets/sheet10.xml><?xml version="1.0" encoding="utf-8"?>
<worksheet xmlns="http://schemas.openxmlformats.org/spreadsheetml/2006/main" xmlns:r="http://schemas.openxmlformats.org/officeDocument/2006/relationships">
  <dimension ref="A1:N99"/>
  <sheetViews>
    <sheetView zoomScale="55" zoomScaleNormal="55" workbookViewId="0">
      <selection activeCell="L42" sqref="L42"/>
    </sheetView>
  </sheetViews>
  <sheetFormatPr defaultRowHeight="15"/>
  <cols>
    <col min="1" max="1" width="6.28515625" customWidth="1"/>
    <col min="2" max="2" width="34.42578125" customWidth="1"/>
    <col min="3" max="3" width="12.7109375" customWidth="1"/>
    <col min="4" max="4" width="31.42578125" customWidth="1"/>
    <col min="6" max="13" width="11.85546875" customWidth="1"/>
  </cols>
  <sheetData>
    <row r="1" spans="1:14">
      <c r="A1" s="486" t="s">
        <v>554</v>
      </c>
      <c r="B1" s="486"/>
      <c r="C1" s="486"/>
      <c r="D1" s="486"/>
      <c r="E1" s="486"/>
      <c r="F1" s="486"/>
      <c r="G1" s="486"/>
      <c r="H1" s="486"/>
      <c r="I1" s="486"/>
      <c r="J1" s="486"/>
      <c r="K1" s="486"/>
      <c r="L1" s="486"/>
      <c r="M1" s="486"/>
      <c r="N1" s="486"/>
    </row>
    <row r="2" spans="1:14">
      <c r="A2" s="481" t="s">
        <v>915</v>
      </c>
      <c r="B2" s="481"/>
      <c r="C2" s="481"/>
      <c r="D2" s="481"/>
      <c r="E2" s="481"/>
      <c r="F2" s="481"/>
      <c r="G2" s="481"/>
      <c r="H2" s="481"/>
      <c r="I2" s="481"/>
      <c r="J2" s="481"/>
      <c r="K2" s="481"/>
      <c r="L2" s="481"/>
      <c r="M2" s="481"/>
      <c r="N2" s="481"/>
    </row>
    <row r="3" spans="1:14">
      <c r="A3" s="2"/>
      <c r="B3" s="236"/>
      <c r="C3" s="2"/>
      <c r="D3" s="2"/>
      <c r="E3" s="2"/>
      <c r="F3" s="237"/>
      <c r="G3" s="299"/>
      <c r="H3" s="487" t="s">
        <v>0</v>
      </c>
      <c r="I3" s="487"/>
      <c r="J3" s="487"/>
      <c r="K3" s="487"/>
      <c r="L3" s="487"/>
      <c r="M3" s="487"/>
      <c r="N3" s="487"/>
    </row>
    <row r="4" spans="1:14">
      <c r="A4" s="488" t="s">
        <v>1</v>
      </c>
      <c r="B4" s="489" t="s">
        <v>2</v>
      </c>
      <c r="C4" s="488" t="s">
        <v>3</v>
      </c>
      <c r="D4" s="488" t="s">
        <v>4</v>
      </c>
      <c r="E4" s="488" t="s">
        <v>5</v>
      </c>
      <c r="F4" s="490" t="s">
        <v>6</v>
      </c>
      <c r="G4" s="491"/>
      <c r="H4" s="491"/>
      <c r="I4" s="492"/>
      <c r="J4" s="490" t="s">
        <v>7</v>
      </c>
      <c r="K4" s="491"/>
      <c r="L4" s="491"/>
      <c r="M4" s="492"/>
      <c r="N4" s="488" t="s">
        <v>8</v>
      </c>
    </row>
    <row r="5" spans="1:14" ht="42.75">
      <c r="A5" s="488"/>
      <c r="B5" s="489"/>
      <c r="C5" s="488"/>
      <c r="D5" s="488"/>
      <c r="E5" s="488"/>
      <c r="F5" s="3" t="s">
        <v>9</v>
      </c>
      <c r="G5" s="300" t="s">
        <v>10</v>
      </c>
      <c r="H5" s="3" t="s">
        <v>11</v>
      </c>
      <c r="I5" s="3" t="s">
        <v>12</v>
      </c>
      <c r="J5" s="3" t="s">
        <v>9</v>
      </c>
      <c r="K5" s="3" t="s">
        <v>10</v>
      </c>
      <c r="L5" s="3" t="s">
        <v>11</v>
      </c>
      <c r="M5" s="3" t="s">
        <v>12</v>
      </c>
      <c r="N5" s="488"/>
    </row>
    <row r="6" spans="1:14">
      <c r="A6" s="4"/>
      <c r="B6" s="322" t="s">
        <v>13</v>
      </c>
      <c r="C6" s="4"/>
      <c r="D6" s="4"/>
      <c r="E6" s="4"/>
      <c r="F6" s="5">
        <f t="shared" ref="F6:M6" si="0">F7+F13+F15+F17+F1026+F1029+F1035+F1037</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482" t="s">
        <v>17</v>
      </c>
      <c r="C8" s="482"/>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483" t="s">
        <v>27</v>
      </c>
      <c r="C10" s="484"/>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60"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F18+F1003+F1007+F1009</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F22+F26+F31+F33+F36+F42+F48+F51+F60+F56+F64+F69+F74+F78+F80+F85+F90</f>
        <v>41031.870000000003</v>
      </c>
      <c r="G21" s="344">
        <f t="shared" si="7"/>
        <v>39076.32</v>
      </c>
      <c r="H21" s="344">
        <f t="shared" si="7"/>
        <v>1955.5500000000002</v>
      </c>
      <c r="I21" s="344">
        <f t="shared" si="7"/>
        <v>0</v>
      </c>
      <c r="J21" s="344">
        <f t="shared" si="7"/>
        <v>41031.870000000003</v>
      </c>
      <c r="K21" s="344">
        <f t="shared" si="7"/>
        <v>39076.32</v>
      </c>
      <c r="L21" s="344">
        <f t="shared" si="7"/>
        <v>1955.5500000000002</v>
      </c>
      <c r="M21" s="344">
        <f t="shared" si="7"/>
        <v>0</v>
      </c>
      <c r="N21" s="345"/>
    </row>
    <row r="22" spans="1:14">
      <c r="A22" s="6" t="s">
        <v>60</v>
      </c>
      <c r="B22" s="6" t="s">
        <v>61</v>
      </c>
      <c r="C22" s="16"/>
      <c r="D22" s="16"/>
      <c r="E22" s="16"/>
      <c r="F22" s="371">
        <f t="shared" ref="F22:M22" si="8">SUM(F23:F25)</f>
        <v>1365</v>
      </c>
      <c r="G22" s="372">
        <f t="shared" si="8"/>
        <v>1300</v>
      </c>
      <c r="H22" s="372">
        <f t="shared" si="8"/>
        <v>65</v>
      </c>
      <c r="I22" s="372">
        <f t="shared" si="8"/>
        <v>0</v>
      </c>
      <c r="J22" s="372">
        <f t="shared" si="8"/>
        <v>1365</v>
      </c>
      <c r="K22" s="372">
        <f t="shared" si="8"/>
        <v>1300</v>
      </c>
      <c r="L22" s="372">
        <f t="shared" si="8"/>
        <v>65</v>
      </c>
      <c r="M22" s="372">
        <f t="shared" si="8"/>
        <v>0</v>
      </c>
      <c r="N22" s="347"/>
    </row>
    <row r="23" spans="1:14" ht="60">
      <c r="A23" s="8">
        <v>7</v>
      </c>
      <c r="B23" s="353" t="s">
        <v>76</v>
      </c>
      <c r="C23" s="8" t="s">
        <v>63</v>
      </c>
      <c r="D23" s="22" t="s">
        <v>77</v>
      </c>
      <c r="E23" s="8" t="s">
        <v>78</v>
      </c>
      <c r="F23" s="131">
        <f t="shared" ref="F23:F41" si="9">G23+H23</f>
        <v>472.5</v>
      </c>
      <c r="G23" s="306">
        <v>450</v>
      </c>
      <c r="H23" s="131">
        <v>22.5</v>
      </c>
      <c r="I23" s="15">
        <v>0</v>
      </c>
      <c r="J23" s="134">
        <f t="shared" ref="J23:J41" si="10">K23+L23</f>
        <v>472.5</v>
      </c>
      <c r="K23" s="379">
        <f>+G23</f>
        <v>450</v>
      </c>
      <c r="L23" s="379">
        <f t="shared" ref="L23:M23" si="11">+H23</f>
        <v>22.5</v>
      </c>
      <c r="M23" s="379">
        <f t="shared" si="11"/>
        <v>0</v>
      </c>
      <c r="N23" s="15"/>
    </row>
    <row r="24" spans="1:14" ht="90">
      <c r="A24" s="8">
        <v>8</v>
      </c>
      <c r="B24" s="353" t="s">
        <v>79</v>
      </c>
      <c r="C24" s="8" t="s">
        <v>66</v>
      </c>
      <c r="D24" s="8" t="s">
        <v>80</v>
      </c>
      <c r="E24" s="8" t="s">
        <v>54</v>
      </c>
      <c r="F24" s="131">
        <f t="shared" si="9"/>
        <v>472.5</v>
      </c>
      <c r="G24" s="306">
        <v>450</v>
      </c>
      <c r="H24" s="131">
        <v>22.5</v>
      </c>
      <c r="I24" s="15">
        <v>0</v>
      </c>
      <c r="J24" s="134">
        <f t="shared" si="10"/>
        <v>472.5</v>
      </c>
      <c r="K24" s="379">
        <f t="shared" ref="K24:K25" si="12">+G24</f>
        <v>450</v>
      </c>
      <c r="L24" s="379">
        <f t="shared" ref="L24:L25" si="13">+H24</f>
        <v>22.5</v>
      </c>
      <c r="M24" s="379">
        <f t="shared" ref="M24:M25" si="14">+I24</f>
        <v>0</v>
      </c>
      <c r="N24" s="15"/>
    </row>
    <row r="25" spans="1:14" ht="90">
      <c r="A25" s="8">
        <v>9</v>
      </c>
      <c r="B25" s="353" t="s">
        <v>81</v>
      </c>
      <c r="C25" s="8" t="s">
        <v>69</v>
      </c>
      <c r="D25" s="8" t="s">
        <v>70</v>
      </c>
      <c r="E25" s="8" t="s">
        <v>54</v>
      </c>
      <c r="F25" s="131">
        <f t="shared" si="9"/>
        <v>420</v>
      </c>
      <c r="G25" s="306">
        <v>400</v>
      </c>
      <c r="H25" s="131">
        <v>20</v>
      </c>
      <c r="I25" s="15">
        <v>0</v>
      </c>
      <c r="J25" s="134">
        <f t="shared" si="10"/>
        <v>420</v>
      </c>
      <c r="K25" s="379">
        <f t="shared" si="12"/>
        <v>400</v>
      </c>
      <c r="L25" s="379">
        <f t="shared" si="13"/>
        <v>20</v>
      </c>
      <c r="M25" s="379">
        <f t="shared" si="14"/>
        <v>0</v>
      </c>
      <c r="N25" s="15"/>
    </row>
    <row r="26" spans="1:14">
      <c r="A26" s="6" t="s">
        <v>90</v>
      </c>
      <c r="B26" s="351" t="s">
        <v>91</v>
      </c>
      <c r="C26" s="6"/>
      <c r="D26" s="23">
        <v>0</v>
      </c>
      <c r="E26" s="23"/>
      <c r="F26" s="373">
        <f t="shared" ref="F26:M26" si="15">SUM(F27:F30)</f>
        <v>2994.01</v>
      </c>
      <c r="G26" s="374">
        <f t="shared" si="15"/>
        <v>2851.44</v>
      </c>
      <c r="H26" s="373">
        <f t="shared" si="15"/>
        <v>142.57</v>
      </c>
      <c r="I26" s="373">
        <f t="shared" si="15"/>
        <v>0</v>
      </c>
      <c r="J26" s="373">
        <f t="shared" si="15"/>
        <v>2994.01</v>
      </c>
      <c r="K26" s="373">
        <f t="shared" si="15"/>
        <v>2851.44</v>
      </c>
      <c r="L26" s="373">
        <f t="shared" si="15"/>
        <v>142.57</v>
      </c>
      <c r="M26" s="373">
        <f t="shared" si="15"/>
        <v>0</v>
      </c>
      <c r="N26" s="16"/>
    </row>
    <row r="27" spans="1:14" ht="90">
      <c r="A27" s="8">
        <v>8</v>
      </c>
      <c r="B27" s="353" t="s">
        <v>108</v>
      </c>
      <c r="C27" s="8" t="s">
        <v>109</v>
      </c>
      <c r="D27" s="8" t="s">
        <v>110</v>
      </c>
      <c r="E27" s="8" t="s">
        <v>54</v>
      </c>
      <c r="F27" s="131">
        <f t="shared" si="9"/>
        <v>810.0100000000001</v>
      </c>
      <c r="G27" s="306">
        <v>771.44</v>
      </c>
      <c r="H27" s="131">
        <v>38.57</v>
      </c>
      <c r="I27" s="15">
        <v>0</v>
      </c>
      <c r="J27" s="134">
        <f t="shared" si="10"/>
        <v>810.0100000000001</v>
      </c>
      <c r="K27" s="379">
        <f>+G27</f>
        <v>771.44</v>
      </c>
      <c r="L27" s="379">
        <f t="shared" ref="L27:M27" si="16">+H27</f>
        <v>38.57</v>
      </c>
      <c r="M27" s="379">
        <f t="shared" si="16"/>
        <v>0</v>
      </c>
      <c r="N27" s="15"/>
    </row>
    <row r="28" spans="1:14" ht="90">
      <c r="A28" s="8">
        <v>9</v>
      </c>
      <c r="B28" s="353" t="s">
        <v>111</v>
      </c>
      <c r="C28" s="8" t="s">
        <v>93</v>
      </c>
      <c r="D28" s="8" t="s">
        <v>110</v>
      </c>
      <c r="E28" s="8" t="s">
        <v>54</v>
      </c>
      <c r="F28" s="131">
        <f t="shared" si="9"/>
        <v>714</v>
      </c>
      <c r="G28" s="306">
        <v>680</v>
      </c>
      <c r="H28" s="131">
        <v>34</v>
      </c>
      <c r="I28" s="15">
        <v>0</v>
      </c>
      <c r="J28" s="134">
        <f t="shared" si="10"/>
        <v>714</v>
      </c>
      <c r="K28" s="379">
        <f t="shared" ref="K28:K30" si="17">+G28</f>
        <v>680</v>
      </c>
      <c r="L28" s="379">
        <f t="shared" ref="L28:L30" si="18">+H28</f>
        <v>34</v>
      </c>
      <c r="M28" s="379">
        <f t="shared" ref="M28:M30" si="19">+I28</f>
        <v>0</v>
      </c>
      <c r="N28" s="15"/>
    </row>
    <row r="29" spans="1:14" ht="60">
      <c r="A29" s="8">
        <v>10</v>
      </c>
      <c r="B29" s="353" t="s">
        <v>794</v>
      </c>
      <c r="C29" s="8" t="s">
        <v>795</v>
      </c>
      <c r="D29" s="8" t="s">
        <v>796</v>
      </c>
      <c r="E29" s="8" t="s">
        <v>54</v>
      </c>
      <c r="F29" s="131">
        <f>G29+H29</f>
        <v>367.5</v>
      </c>
      <c r="G29" s="306">
        <v>350</v>
      </c>
      <c r="H29" s="131">
        <v>17.5</v>
      </c>
      <c r="I29" s="15"/>
      <c r="J29" s="134">
        <f t="shared" si="10"/>
        <v>367.5</v>
      </c>
      <c r="K29" s="379">
        <f t="shared" si="17"/>
        <v>350</v>
      </c>
      <c r="L29" s="379">
        <f t="shared" si="18"/>
        <v>17.5</v>
      </c>
      <c r="M29" s="379">
        <f t="shared" si="19"/>
        <v>0</v>
      </c>
      <c r="N29" s="15"/>
    </row>
    <row r="30" spans="1:14" ht="90">
      <c r="A30" s="8">
        <v>11</v>
      </c>
      <c r="B30" s="353" t="s">
        <v>797</v>
      </c>
      <c r="C30" s="8" t="s">
        <v>106</v>
      </c>
      <c r="D30" s="8" t="s">
        <v>798</v>
      </c>
      <c r="E30" s="8" t="s">
        <v>54</v>
      </c>
      <c r="F30" s="131">
        <f>G30+H30</f>
        <v>1102.5</v>
      </c>
      <c r="G30" s="306">
        <v>1050</v>
      </c>
      <c r="H30" s="131">
        <v>52.5</v>
      </c>
      <c r="I30" s="15"/>
      <c r="J30" s="134">
        <f t="shared" si="10"/>
        <v>1102.5</v>
      </c>
      <c r="K30" s="379">
        <f t="shared" si="17"/>
        <v>1050</v>
      </c>
      <c r="L30" s="379">
        <f t="shared" si="18"/>
        <v>52.5</v>
      </c>
      <c r="M30" s="379">
        <f t="shared" si="19"/>
        <v>0</v>
      </c>
      <c r="N30" s="15"/>
    </row>
    <row r="31" spans="1:14">
      <c r="A31" s="6" t="s">
        <v>117</v>
      </c>
      <c r="B31" s="351" t="s">
        <v>118</v>
      </c>
      <c r="C31" s="6"/>
      <c r="D31" s="23">
        <v>0</v>
      </c>
      <c r="E31" s="23"/>
      <c r="F31" s="373">
        <f t="shared" ref="F31:M31" si="20">SUM(F32:F32)</f>
        <v>2520</v>
      </c>
      <c r="G31" s="374">
        <f t="shared" si="20"/>
        <v>2400</v>
      </c>
      <c r="H31" s="373">
        <f t="shared" si="20"/>
        <v>120</v>
      </c>
      <c r="I31" s="373">
        <f t="shared" si="20"/>
        <v>0</v>
      </c>
      <c r="J31" s="373">
        <f t="shared" si="20"/>
        <v>2520</v>
      </c>
      <c r="K31" s="373">
        <f t="shared" si="20"/>
        <v>2400</v>
      </c>
      <c r="L31" s="373">
        <f t="shared" si="20"/>
        <v>120</v>
      </c>
      <c r="M31" s="373">
        <f t="shared" si="20"/>
        <v>0</v>
      </c>
      <c r="N31" s="16"/>
    </row>
    <row r="32" spans="1:14" ht="90">
      <c r="A32" s="8">
        <v>6</v>
      </c>
      <c r="B32" s="353" t="s">
        <v>131</v>
      </c>
      <c r="C32" s="8" t="s">
        <v>132</v>
      </c>
      <c r="D32" s="8" t="s">
        <v>130</v>
      </c>
      <c r="E32" s="8" t="s">
        <v>54</v>
      </c>
      <c r="F32" s="131">
        <f t="shared" si="9"/>
        <v>2520</v>
      </c>
      <c r="G32" s="382">
        <v>2400</v>
      </c>
      <c r="H32" s="131">
        <v>120</v>
      </c>
      <c r="I32" s="15">
        <v>0</v>
      </c>
      <c r="J32" s="134">
        <f t="shared" si="10"/>
        <v>2520</v>
      </c>
      <c r="K32" s="383">
        <f>+G32</f>
        <v>2400</v>
      </c>
      <c r="L32" s="383">
        <f t="shared" ref="L32:M32" si="21">+H32</f>
        <v>120</v>
      </c>
      <c r="M32" s="383">
        <f t="shared" si="21"/>
        <v>0</v>
      </c>
      <c r="N32" s="15"/>
    </row>
    <row r="33" spans="1:14">
      <c r="A33" s="6" t="s">
        <v>137</v>
      </c>
      <c r="B33" s="351" t="s">
        <v>138</v>
      </c>
      <c r="C33" s="24"/>
      <c r="D33" s="23">
        <v>0</v>
      </c>
      <c r="E33" s="23"/>
      <c r="F33" s="373">
        <f t="shared" ref="F33:M33" si="22">SUM(F34:F35)</f>
        <v>3600.41</v>
      </c>
      <c r="G33" s="374">
        <f t="shared" si="22"/>
        <v>3429.0299999999997</v>
      </c>
      <c r="H33" s="373">
        <f t="shared" si="22"/>
        <v>171.38</v>
      </c>
      <c r="I33" s="373">
        <f t="shared" si="22"/>
        <v>0</v>
      </c>
      <c r="J33" s="373">
        <f t="shared" si="22"/>
        <v>3600.41</v>
      </c>
      <c r="K33" s="373">
        <f t="shared" si="22"/>
        <v>3429.0299999999997</v>
      </c>
      <c r="L33" s="373">
        <f t="shared" si="22"/>
        <v>171.38</v>
      </c>
      <c r="M33" s="373">
        <f t="shared" si="22"/>
        <v>0</v>
      </c>
      <c r="N33" s="17"/>
    </row>
    <row r="34" spans="1:14" ht="45">
      <c r="A34" s="8">
        <v>6</v>
      </c>
      <c r="B34" s="353" t="s">
        <v>908</v>
      </c>
      <c r="C34" s="8" t="s">
        <v>144</v>
      </c>
      <c r="D34" s="8" t="s">
        <v>909</v>
      </c>
      <c r="E34" s="8" t="s">
        <v>54</v>
      </c>
      <c r="F34" s="131">
        <f t="shared" si="9"/>
        <v>3000.9</v>
      </c>
      <c r="G34" s="306">
        <v>2858</v>
      </c>
      <c r="H34" s="131">
        <v>142.9</v>
      </c>
      <c r="I34" s="15">
        <v>0</v>
      </c>
      <c r="J34" s="134">
        <f t="shared" si="10"/>
        <v>3000.9</v>
      </c>
      <c r="K34" s="379">
        <f>+G34</f>
        <v>2858</v>
      </c>
      <c r="L34" s="379">
        <f t="shared" ref="L34:M34" si="23">+H34</f>
        <v>142.9</v>
      </c>
      <c r="M34" s="379">
        <f t="shared" si="23"/>
        <v>0</v>
      </c>
      <c r="N34" s="15"/>
    </row>
    <row r="35" spans="1:14" ht="60">
      <c r="A35" s="8">
        <v>7</v>
      </c>
      <c r="B35" s="353" t="s">
        <v>910</v>
      </c>
      <c r="C35" s="8" t="s">
        <v>145</v>
      </c>
      <c r="D35" s="22" t="s">
        <v>142</v>
      </c>
      <c r="E35" s="8" t="s">
        <v>54</v>
      </c>
      <c r="F35" s="131">
        <f t="shared" si="9"/>
        <v>599.51</v>
      </c>
      <c r="G35" s="306">
        <v>571.03</v>
      </c>
      <c r="H35" s="165">
        <v>28.48</v>
      </c>
      <c r="I35" s="15">
        <v>0</v>
      </c>
      <c r="J35" s="134">
        <f t="shared" si="10"/>
        <v>599.51</v>
      </c>
      <c r="K35" s="379">
        <f>+G35</f>
        <v>571.03</v>
      </c>
      <c r="L35" s="379">
        <f t="shared" ref="L35" si="24">+H35</f>
        <v>28.48</v>
      </c>
      <c r="M35" s="379">
        <f t="shared" ref="M35" si="25">+I35</f>
        <v>0</v>
      </c>
      <c r="N35" s="15"/>
    </row>
    <row r="36" spans="1:14">
      <c r="A36" s="6" t="s">
        <v>147</v>
      </c>
      <c r="B36" s="351" t="s">
        <v>148</v>
      </c>
      <c r="C36" s="24"/>
      <c r="D36" s="23">
        <v>0</v>
      </c>
      <c r="E36" s="23"/>
      <c r="F36" s="373">
        <f t="shared" ref="F36:M36" si="26">SUM(F37:F41)</f>
        <v>2558.75</v>
      </c>
      <c r="G36" s="374">
        <f t="shared" si="26"/>
        <v>2433</v>
      </c>
      <c r="H36" s="373">
        <f t="shared" si="26"/>
        <v>125.75</v>
      </c>
      <c r="I36" s="373">
        <f t="shared" si="26"/>
        <v>0</v>
      </c>
      <c r="J36" s="373">
        <f t="shared" si="26"/>
        <v>2558.75</v>
      </c>
      <c r="K36" s="373">
        <f t="shared" si="26"/>
        <v>2433</v>
      </c>
      <c r="L36" s="373">
        <f t="shared" si="26"/>
        <v>125.75</v>
      </c>
      <c r="M36" s="373">
        <f t="shared" si="26"/>
        <v>0</v>
      </c>
      <c r="N36" s="16"/>
    </row>
    <row r="37" spans="1:14" ht="90">
      <c r="A37" s="21">
        <v>7</v>
      </c>
      <c r="B37" s="354" t="s">
        <v>166</v>
      </c>
      <c r="C37" s="21" t="s">
        <v>167</v>
      </c>
      <c r="D37" s="22" t="s">
        <v>168</v>
      </c>
      <c r="E37" s="21" t="s">
        <v>54</v>
      </c>
      <c r="F37" s="131">
        <f t="shared" si="9"/>
        <v>998</v>
      </c>
      <c r="G37" s="306">
        <v>950</v>
      </c>
      <c r="H37" s="131">
        <v>48</v>
      </c>
      <c r="I37" s="15">
        <v>0</v>
      </c>
      <c r="J37" s="134">
        <f t="shared" si="10"/>
        <v>998</v>
      </c>
      <c r="K37" s="379">
        <f>+G37</f>
        <v>950</v>
      </c>
      <c r="L37" s="379">
        <f t="shared" ref="L37:M37" si="27">+H37</f>
        <v>48</v>
      </c>
      <c r="M37" s="379">
        <f t="shared" si="27"/>
        <v>0</v>
      </c>
      <c r="N37" s="15"/>
    </row>
    <row r="38" spans="1:14" ht="45">
      <c r="A38" s="21">
        <v>8</v>
      </c>
      <c r="B38" s="354" t="s">
        <v>169</v>
      </c>
      <c r="C38" s="21" t="s">
        <v>170</v>
      </c>
      <c r="D38" s="21" t="s">
        <v>171</v>
      </c>
      <c r="E38" s="21" t="s">
        <v>54</v>
      </c>
      <c r="F38" s="131">
        <f t="shared" si="9"/>
        <v>706</v>
      </c>
      <c r="G38" s="306">
        <v>672</v>
      </c>
      <c r="H38" s="131">
        <v>34</v>
      </c>
      <c r="I38" s="15">
        <v>0</v>
      </c>
      <c r="J38" s="134">
        <f t="shared" si="10"/>
        <v>706</v>
      </c>
      <c r="K38" s="379">
        <f t="shared" ref="K38:K41" si="28">+G38</f>
        <v>672</v>
      </c>
      <c r="L38" s="379">
        <f t="shared" ref="L38:L41" si="29">+H38</f>
        <v>34</v>
      </c>
      <c r="M38" s="379">
        <f t="shared" ref="M38:M41" si="30">+I38</f>
        <v>0</v>
      </c>
      <c r="N38" s="15"/>
    </row>
    <row r="39" spans="1:14" ht="45">
      <c r="A39" s="21">
        <v>9</v>
      </c>
      <c r="B39" s="354" t="s">
        <v>172</v>
      </c>
      <c r="C39" s="21" t="s">
        <v>173</v>
      </c>
      <c r="D39" s="21" t="s">
        <v>174</v>
      </c>
      <c r="E39" s="21" t="s">
        <v>54</v>
      </c>
      <c r="F39" s="131">
        <f t="shared" si="9"/>
        <v>303</v>
      </c>
      <c r="G39" s="306">
        <v>288</v>
      </c>
      <c r="H39" s="131">
        <v>15</v>
      </c>
      <c r="I39" s="15">
        <v>0</v>
      </c>
      <c r="J39" s="134">
        <f t="shared" si="10"/>
        <v>303</v>
      </c>
      <c r="K39" s="379">
        <f t="shared" si="28"/>
        <v>288</v>
      </c>
      <c r="L39" s="379">
        <f t="shared" si="29"/>
        <v>15</v>
      </c>
      <c r="M39" s="379">
        <f t="shared" si="30"/>
        <v>0</v>
      </c>
      <c r="N39" s="15"/>
    </row>
    <row r="40" spans="1:14" ht="45">
      <c r="A40" s="21">
        <v>10</v>
      </c>
      <c r="B40" s="354" t="s">
        <v>175</v>
      </c>
      <c r="C40" s="21" t="s">
        <v>173</v>
      </c>
      <c r="D40" s="21" t="s">
        <v>176</v>
      </c>
      <c r="E40" s="21" t="s">
        <v>54</v>
      </c>
      <c r="F40" s="131">
        <f t="shared" si="9"/>
        <v>303</v>
      </c>
      <c r="G40" s="306">
        <v>288</v>
      </c>
      <c r="H40" s="131">
        <v>15</v>
      </c>
      <c r="I40" s="15">
        <v>0</v>
      </c>
      <c r="J40" s="134">
        <f t="shared" si="10"/>
        <v>303</v>
      </c>
      <c r="K40" s="379">
        <f t="shared" si="28"/>
        <v>288</v>
      </c>
      <c r="L40" s="379">
        <f t="shared" si="29"/>
        <v>15</v>
      </c>
      <c r="M40" s="379">
        <f t="shared" si="30"/>
        <v>0</v>
      </c>
      <c r="N40" s="15"/>
    </row>
    <row r="41" spans="1:14" ht="90">
      <c r="A41" s="21">
        <v>11</v>
      </c>
      <c r="B41" s="354" t="s">
        <v>177</v>
      </c>
      <c r="C41" s="21" t="s">
        <v>164</v>
      </c>
      <c r="D41" s="8" t="s">
        <v>178</v>
      </c>
      <c r="E41" s="21" t="s">
        <v>54</v>
      </c>
      <c r="F41" s="131">
        <f t="shared" si="9"/>
        <v>248.75</v>
      </c>
      <c r="G41" s="306">
        <v>235</v>
      </c>
      <c r="H41" s="131">
        <v>13.75</v>
      </c>
      <c r="I41" s="15">
        <v>0</v>
      </c>
      <c r="J41" s="134">
        <f t="shared" si="10"/>
        <v>248.75</v>
      </c>
      <c r="K41" s="379">
        <f t="shared" si="28"/>
        <v>235</v>
      </c>
      <c r="L41" s="379">
        <f t="shared" si="29"/>
        <v>13.75</v>
      </c>
      <c r="M41" s="379">
        <f t="shared" si="30"/>
        <v>0</v>
      </c>
      <c r="N41" s="15"/>
    </row>
    <row r="42" spans="1:14">
      <c r="A42" s="6" t="s">
        <v>185</v>
      </c>
      <c r="B42" s="351" t="s">
        <v>186</v>
      </c>
      <c r="C42" s="24"/>
      <c r="D42" s="23">
        <v>0</v>
      </c>
      <c r="E42" s="23"/>
      <c r="F42" s="373">
        <f t="shared" ref="F42:M42" si="31">SUM(F43:F47)</f>
        <v>2835</v>
      </c>
      <c r="G42" s="374">
        <f t="shared" si="31"/>
        <v>2700</v>
      </c>
      <c r="H42" s="373">
        <f t="shared" si="31"/>
        <v>135</v>
      </c>
      <c r="I42" s="373">
        <f t="shared" si="31"/>
        <v>0</v>
      </c>
      <c r="J42" s="373">
        <f t="shared" si="31"/>
        <v>2835</v>
      </c>
      <c r="K42" s="373">
        <f t="shared" si="31"/>
        <v>2700</v>
      </c>
      <c r="L42" s="373">
        <f t="shared" si="31"/>
        <v>135</v>
      </c>
      <c r="M42" s="373">
        <f t="shared" si="31"/>
        <v>0</v>
      </c>
      <c r="N42" s="16"/>
    </row>
    <row r="43" spans="1:14" ht="60">
      <c r="A43" s="8">
        <v>8</v>
      </c>
      <c r="B43" s="353" t="s">
        <v>203</v>
      </c>
      <c r="C43" s="8" t="s">
        <v>204</v>
      </c>
      <c r="D43" s="8" t="s">
        <v>205</v>
      </c>
      <c r="E43" s="21" t="s">
        <v>54</v>
      </c>
      <c r="F43" s="131">
        <f t="shared" ref="F43:F63" si="32">G43+H43</f>
        <v>630</v>
      </c>
      <c r="G43" s="306">
        <v>600</v>
      </c>
      <c r="H43" s="131">
        <f>G43*5%</f>
        <v>30</v>
      </c>
      <c r="I43" s="15">
        <v>0</v>
      </c>
      <c r="J43" s="134">
        <f t="shared" ref="J43:J63" si="33">K43+L43</f>
        <v>630</v>
      </c>
      <c r="K43" s="379">
        <f>+G43</f>
        <v>600</v>
      </c>
      <c r="L43" s="379">
        <f t="shared" ref="L43:M43" si="34">+H43</f>
        <v>30</v>
      </c>
      <c r="M43" s="379">
        <f t="shared" si="34"/>
        <v>0</v>
      </c>
      <c r="N43" s="8" t="s">
        <v>197</v>
      </c>
    </row>
    <row r="44" spans="1:14" ht="90">
      <c r="A44" s="8">
        <v>9</v>
      </c>
      <c r="B44" s="381" t="s">
        <v>206</v>
      </c>
      <c r="C44" s="8" t="s">
        <v>196</v>
      </c>
      <c r="D44" s="8" t="s">
        <v>178</v>
      </c>
      <c r="E44" s="21" t="s">
        <v>54</v>
      </c>
      <c r="F44" s="131">
        <f t="shared" si="32"/>
        <v>210</v>
      </c>
      <c r="G44" s="306">
        <v>200</v>
      </c>
      <c r="H44" s="131">
        <v>10</v>
      </c>
      <c r="I44" s="15"/>
      <c r="J44" s="134">
        <f t="shared" si="33"/>
        <v>210</v>
      </c>
      <c r="K44" s="379">
        <f t="shared" ref="K44:K47" si="35">+G44</f>
        <v>200</v>
      </c>
      <c r="L44" s="379">
        <f t="shared" ref="L44:L47" si="36">+H44</f>
        <v>10</v>
      </c>
      <c r="M44" s="379">
        <f t="shared" ref="M44:M47" si="37">+I44</f>
        <v>0</v>
      </c>
      <c r="N44" s="8" t="s">
        <v>201</v>
      </c>
    </row>
    <row r="45" spans="1:14" ht="90">
      <c r="A45" s="8">
        <v>10</v>
      </c>
      <c r="B45" s="381" t="s">
        <v>207</v>
      </c>
      <c r="C45" s="8" t="s">
        <v>194</v>
      </c>
      <c r="D45" s="8" t="s">
        <v>208</v>
      </c>
      <c r="E45" s="21" t="s">
        <v>54</v>
      </c>
      <c r="F45" s="131">
        <f t="shared" si="32"/>
        <v>420</v>
      </c>
      <c r="G45" s="306">
        <v>400</v>
      </c>
      <c r="H45" s="131">
        <f>G45*5%</f>
        <v>20</v>
      </c>
      <c r="I45" s="15"/>
      <c r="J45" s="134">
        <f t="shared" si="33"/>
        <v>420</v>
      </c>
      <c r="K45" s="379">
        <f t="shared" si="35"/>
        <v>400</v>
      </c>
      <c r="L45" s="379">
        <f t="shared" si="36"/>
        <v>20</v>
      </c>
      <c r="M45" s="379">
        <f t="shared" si="37"/>
        <v>0</v>
      </c>
      <c r="N45" s="8" t="s">
        <v>201</v>
      </c>
    </row>
    <row r="46" spans="1:14" ht="60">
      <c r="A46" s="8">
        <v>11</v>
      </c>
      <c r="B46" s="353" t="s">
        <v>212</v>
      </c>
      <c r="C46" s="8" t="s">
        <v>213</v>
      </c>
      <c r="D46" s="8" t="s">
        <v>214</v>
      </c>
      <c r="E46" s="21" t="s">
        <v>54</v>
      </c>
      <c r="F46" s="131">
        <f t="shared" si="32"/>
        <v>1260</v>
      </c>
      <c r="G46" s="306">
        <v>1200</v>
      </c>
      <c r="H46" s="131">
        <v>60</v>
      </c>
      <c r="I46" s="15"/>
      <c r="J46" s="134">
        <f t="shared" si="33"/>
        <v>1260</v>
      </c>
      <c r="K46" s="379">
        <f t="shared" si="35"/>
        <v>1200</v>
      </c>
      <c r="L46" s="379">
        <f t="shared" si="36"/>
        <v>60</v>
      </c>
      <c r="M46" s="379">
        <f t="shared" si="37"/>
        <v>0</v>
      </c>
      <c r="N46" s="8" t="s">
        <v>201</v>
      </c>
    </row>
    <row r="47" spans="1:14" ht="60">
      <c r="A47" s="8">
        <v>12</v>
      </c>
      <c r="B47" s="353" t="s">
        <v>215</v>
      </c>
      <c r="C47" s="8" t="s">
        <v>210</v>
      </c>
      <c r="D47" s="8" t="s">
        <v>216</v>
      </c>
      <c r="E47" s="21" t="s">
        <v>54</v>
      </c>
      <c r="F47" s="131">
        <f t="shared" si="32"/>
        <v>315</v>
      </c>
      <c r="G47" s="306">
        <v>300</v>
      </c>
      <c r="H47" s="131">
        <v>15</v>
      </c>
      <c r="I47" s="15"/>
      <c r="J47" s="134">
        <f t="shared" si="33"/>
        <v>315</v>
      </c>
      <c r="K47" s="379">
        <f t="shared" si="35"/>
        <v>300</v>
      </c>
      <c r="L47" s="379">
        <f t="shared" si="36"/>
        <v>15</v>
      </c>
      <c r="M47" s="379">
        <f t="shared" si="37"/>
        <v>0</v>
      </c>
      <c r="N47" s="8" t="s">
        <v>201</v>
      </c>
    </row>
    <row r="48" spans="1:14">
      <c r="A48" s="6" t="s">
        <v>222</v>
      </c>
      <c r="B48" s="358" t="s">
        <v>223</v>
      </c>
      <c r="C48" s="24"/>
      <c r="D48" s="23">
        <v>0</v>
      </c>
      <c r="E48" s="23"/>
      <c r="F48" s="373">
        <f t="shared" ref="F48:M48" si="38">SUM(F49:F50)</f>
        <v>872.8</v>
      </c>
      <c r="G48" s="374">
        <f t="shared" si="38"/>
        <v>832.8</v>
      </c>
      <c r="H48" s="373">
        <f t="shared" si="38"/>
        <v>40</v>
      </c>
      <c r="I48" s="373">
        <f t="shared" si="38"/>
        <v>0</v>
      </c>
      <c r="J48" s="373">
        <f t="shared" si="38"/>
        <v>872.8</v>
      </c>
      <c r="K48" s="373">
        <f t="shared" si="38"/>
        <v>832.8</v>
      </c>
      <c r="L48" s="373">
        <f t="shared" si="38"/>
        <v>40</v>
      </c>
      <c r="M48" s="373">
        <f t="shared" si="38"/>
        <v>0</v>
      </c>
      <c r="N48" s="16"/>
    </row>
    <row r="49" spans="1:14" ht="45">
      <c r="A49" s="8">
        <v>9</v>
      </c>
      <c r="B49" s="353" t="s">
        <v>240</v>
      </c>
      <c r="C49" s="8" t="s">
        <v>231</v>
      </c>
      <c r="D49" s="8" t="s">
        <v>241</v>
      </c>
      <c r="E49" s="8" t="s">
        <v>54</v>
      </c>
      <c r="F49" s="131">
        <f t="shared" si="32"/>
        <v>315</v>
      </c>
      <c r="G49" s="306">
        <v>300</v>
      </c>
      <c r="H49" s="131">
        <v>15</v>
      </c>
      <c r="I49" s="15"/>
      <c r="J49" s="134">
        <f t="shared" si="33"/>
        <v>315</v>
      </c>
      <c r="K49" s="379">
        <f>+G49</f>
        <v>300</v>
      </c>
      <c r="L49" s="379">
        <f t="shared" ref="L49:M49" si="39">+H49</f>
        <v>15</v>
      </c>
      <c r="M49" s="379">
        <f t="shared" si="39"/>
        <v>0</v>
      </c>
      <c r="N49" s="15"/>
    </row>
    <row r="50" spans="1:14" ht="90">
      <c r="A50" s="8">
        <v>10</v>
      </c>
      <c r="B50" s="353" t="s">
        <v>242</v>
      </c>
      <c r="C50" s="8" t="s">
        <v>225</v>
      </c>
      <c r="D50" s="8" t="s">
        <v>104</v>
      </c>
      <c r="E50" s="8" t="s">
        <v>54</v>
      </c>
      <c r="F50" s="131">
        <f t="shared" si="32"/>
        <v>557.79999999999995</v>
      </c>
      <c r="G50" s="306">
        <v>532.79999999999995</v>
      </c>
      <c r="H50" s="131">
        <v>25</v>
      </c>
      <c r="I50" s="15"/>
      <c r="J50" s="134">
        <f t="shared" si="33"/>
        <v>557.79999999999995</v>
      </c>
      <c r="K50" s="379">
        <f>+G50</f>
        <v>532.79999999999995</v>
      </c>
      <c r="L50" s="379">
        <f t="shared" ref="L50" si="40">+H50</f>
        <v>25</v>
      </c>
      <c r="M50" s="379">
        <f t="shared" ref="M50" si="41">+I50</f>
        <v>0</v>
      </c>
      <c r="N50" s="15"/>
    </row>
    <row r="51" spans="1:14">
      <c r="A51" s="6" t="s">
        <v>245</v>
      </c>
      <c r="B51" s="351" t="s">
        <v>246</v>
      </c>
      <c r="C51" s="24"/>
      <c r="D51" s="23">
        <v>0</v>
      </c>
      <c r="E51" s="23"/>
      <c r="F51" s="373">
        <f t="shared" ref="F51:M51" si="42">SUM(F52:F55)</f>
        <v>3045</v>
      </c>
      <c r="G51" s="374">
        <f t="shared" si="42"/>
        <v>2900</v>
      </c>
      <c r="H51" s="373">
        <f t="shared" si="42"/>
        <v>145</v>
      </c>
      <c r="I51" s="373">
        <f t="shared" si="42"/>
        <v>0</v>
      </c>
      <c r="J51" s="373">
        <f t="shared" si="42"/>
        <v>3045</v>
      </c>
      <c r="K51" s="373">
        <f t="shared" si="42"/>
        <v>2900</v>
      </c>
      <c r="L51" s="373">
        <f t="shared" si="42"/>
        <v>145</v>
      </c>
      <c r="M51" s="373">
        <f t="shared" si="42"/>
        <v>0</v>
      </c>
      <c r="N51" s="16"/>
    </row>
    <row r="52" spans="1:14" ht="75">
      <c r="A52" s="8">
        <v>10</v>
      </c>
      <c r="B52" s="353" t="s">
        <v>260</v>
      </c>
      <c r="C52" s="8" t="s">
        <v>255</v>
      </c>
      <c r="D52" s="22" t="s">
        <v>261</v>
      </c>
      <c r="E52" s="8" t="s">
        <v>54</v>
      </c>
      <c r="F52" s="131">
        <f t="shared" si="32"/>
        <v>525</v>
      </c>
      <c r="G52" s="306">
        <v>500</v>
      </c>
      <c r="H52" s="131">
        <v>25</v>
      </c>
      <c r="I52" s="15"/>
      <c r="J52" s="134">
        <f t="shared" si="33"/>
        <v>525</v>
      </c>
      <c r="K52" s="379">
        <f>+G52</f>
        <v>500</v>
      </c>
      <c r="L52" s="379">
        <f t="shared" ref="L52:M52" si="43">+H52</f>
        <v>25</v>
      </c>
      <c r="M52" s="379">
        <f t="shared" si="43"/>
        <v>0</v>
      </c>
      <c r="N52" s="8" t="s">
        <v>197</v>
      </c>
    </row>
    <row r="53" spans="1:14" ht="75">
      <c r="A53" s="8">
        <v>11</v>
      </c>
      <c r="B53" s="353" t="s">
        <v>262</v>
      </c>
      <c r="C53" s="8" t="s">
        <v>255</v>
      </c>
      <c r="D53" s="22" t="s">
        <v>263</v>
      </c>
      <c r="E53" s="8" t="s">
        <v>54</v>
      </c>
      <c r="F53" s="131">
        <f t="shared" si="32"/>
        <v>630</v>
      </c>
      <c r="G53" s="306">
        <v>600</v>
      </c>
      <c r="H53" s="131">
        <v>30</v>
      </c>
      <c r="I53" s="15"/>
      <c r="J53" s="134">
        <f t="shared" si="33"/>
        <v>630</v>
      </c>
      <c r="K53" s="379">
        <f t="shared" ref="K53:K55" si="44">+G53</f>
        <v>600</v>
      </c>
      <c r="L53" s="379">
        <f t="shared" ref="L53:L55" si="45">+H53</f>
        <v>30</v>
      </c>
      <c r="M53" s="379">
        <f t="shared" ref="M53:M55" si="46">+I53</f>
        <v>0</v>
      </c>
      <c r="N53" s="8" t="s">
        <v>197</v>
      </c>
    </row>
    <row r="54" spans="1:14" ht="45">
      <c r="A54" s="8">
        <v>12</v>
      </c>
      <c r="B54" s="353" t="s">
        <v>264</v>
      </c>
      <c r="C54" s="8" t="s">
        <v>248</v>
      </c>
      <c r="D54" s="8" t="s">
        <v>265</v>
      </c>
      <c r="E54" s="8" t="s">
        <v>54</v>
      </c>
      <c r="F54" s="131">
        <f t="shared" si="32"/>
        <v>945</v>
      </c>
      <c r="G54" s="306">
        <v>900</v>
      </c>
      <c r="H54" s="131">
        <v>45</v>
      </c>
      <c r="I54" s="15"/>
      <c r="J54" s="134">
        <f t="shared" si="33"/>
        <v>945</v>
      </c>
      <c r="K54" s="379">
        <f t="shared" si="44"/>
        <v>900</v>
      </c>
      <c r="L54" s="379">
        <f t="shared" si="45"/>
        <v>45</v>
      </c>
      <c r="M54" s="379">
        <f t="shared" si="46"/>
        <v>0</v>
      </c>
      <c r="N54" s="15"/>
    </row>
    <row r="55" spans="1:14" ht="75">
      <c r="A55" s="8">
        <v>13</v>
      </c>
      <c r="B55" s="353" t="s">
        <v>914</v>
      </c>
      <c r="C55" s="8" t="s">
        <v>258</v>
      </c>
      <c r="D55" s="22" t="s">
        <v>266</v>
      </c>
      <c r="E55" s="8" t="s">
        <v>54</v>
      </c>
      <c r="F55" s="131">
        <f t="shared" si="32"/>
        <v>945</v>
      </c>
      <c r="G55" s="306">
        <v>900</v>
      </c>
      <c r="H55" s="131">
        <v>45</v>
      </c>
      <c r="I55" s="15"/>
      <c r="J55" s="134">
        <f t="shared" si="33"/>
        <v>945</v>
      </c>
      <c r="K55" s="379">
        <f t="shared" si="44"/>
        <v>900</v>
      </c>
      <c r="L55" s="379">
        <f t="shared" si="45"/>
        <v>45</v>
      </c>
      <c r="M55" s="379">
        <f t="shared" si="46"/>
        <v>0</v>
      </c>
      <c r="N55" s="8" t="s">
        <v>197</v>
      </c>
    </row>
    <row r="56" spans="1:14">
      <c r="A56" s="25" t="s">
        <v>274</v>
      </c>
      <c r="B56" s="361" t="s">
        <v>275</v>
      </c>
      <c r="C56" s="26"/>
      <c r="D56" s="23">
        <v>0</v>
      </c>
      <c r="E56" s="23"/>
      <c r="F56" s="373">
        <f t="shared" ref="F56:M56" si="47">SUM(F57:F59)</f>
        <v>2205</v>
      </c>
      <c r="G56" s="374">
        <f t="shared" si="47"/>
        <v>2100</v>
      </c>
      <c r="H56" s="373">
        <f t="shared" si="47"/>
        <v>105</v>
      </c>
      <c r="I56" s="373">
        <f t="shared" si="47"/>
        <v>0</v>
      </c>
      <c r="J56" s="373">
        <f t="shared" si="47"/>
        <v>2205</v>
      </c>
      <c r="K56" s="373">
        <f t="shared" si="47"/>
        <v>2100</v>
      </c>
      <c r="L56" s="373">
        <f t="shared" si="47"/>
        <v>105</v>
      </c>
      <c r="M56" s="373">
        <f t="shared" si="47"/>
        <v>0</v>
      </c>
      <c r="N56" s="16"/>
    </row>
    <row r="57" spans="1:14" ht="90">
      <c r="A57" s="27">
        <v>9</v>
      </c>
      <c r="B57" s="362" t="s">
        <v>294</v>
      </c>
      <c r="C57" s="27" t="s">
        <v>277</v>
      </c>
      <c r="D57" s="8" t="s">
        <v>281</v>
      </c>
      <c r="E57" s="27" t="s">
        <v>54</v>
      </c>
      <c r="F57" s="131">
        <f t="shared" si="32"/>
        <v>420</v>
      </c>
      <c r="G57" s="306">
        <v>400</v>
      </c>
      <c r="H57" s="131">
        <v>20</v>
      </c>
      <c r="I57" s="15">
        <v>0</v>
      </c>
      <c r="J57" s="134">
        <f t="shared" si="33"/>
        <v>420</v>
      </c>
      <c r="K57" s="379">
        <f>+G57</f>
        <v>400</v>
      </c>
      <c r="L57" s="379">
        <f t="shared" ref="L57:M57" si="48">+H57</f>
        <v>20</v>
      </c>
      <c r="M57" s="379">
        <f t="shared" si="48"/>
        <v>0</v>
      </c>
      <c r="N57" s="15"/>
    </row>
    <row r="58" spans="1:14" ht="90">
      <c r="A58" s="27">
        <v>10</v>
      </c>
      <c r="B58" s="362" t="s">
        <v>295</v>
      </c>
      <c r="C58" s="27" t="s">
        <v>275</v>
      </c>
      <c r="D58" s="8" t="s">
        <v>104</v>
      </c>
      <c r="E58" s="27" t="s">
        <v>54</v>
      </c>
      <c r="F58" s="131">
        <f t="shared" si="32"/>
        <v>735</v>
      </c>
      <c r="G58" s="306">
        <v>700</v>
      </c>
      <c r="H58" s="131">
        <v>35</v>
      </c>
      <c r="I58" s="15">
        <v>0</v>
      </c>
      <c r="J58" s="134">
        <f t="shared" si="33"/>
        <v>735</v>
      </c>
      <c r="K58" s="379">
        <f t="shared" ref="K58:K59" si="49">+G58</f>
        <v>700</v>
      </c>
      <c r="L58" s="379">
        <f t="shared" ref="L58:L59" si="50">+H58</f>
        <v>35</v>
      </c>
      <c r="M58" s="379">
        <f t="shared" ref="M58:M59" si="51">+I58</f>
        <v>0</v>
      </c>
      <c r="N58" s="15"/>
    </row>
    <row r="59" spans="1:14" ht="90">
      <c r="A59" s="27">
        <v>11</v>
      </c>
      <c r="B59" s="362" t="s">
        <v>296</v>
      </c>
      <c r="C59" s="27" t="s">
        <v>288</v>
      </c>
      <c r="D59" s="8" t="s">
        <v>128</v>
      </c>
      <c r="E59" s="27" t="s">
        <v>54</v>
      </c>
      <c r="F59" s="131">
        <f t="shared" si="32"/>
        <v>1050</v>
      </c>
      <c r="G59" s="306">
        <v>1000</v>
      </c>
      <c r="H59" s="131">
        <v>50</v>
      </c>
      <c r="I59" s="15">
        <v>0</v>
      </c>
      <c r="J59" s="134">
        <f t="shared" si="33"/>
        <v>1050</v>
      </c>
      <c r="K59" s="379">
        <f t="shared" si="49"/>
        <v>1000</v>
      </c>
      <c r="L59" s="379">
        <f t="shared" si="50"/>
        <v>50</v>
      </c>
      <c r="M59" s="379">
        <f t="shared" si="51"/>
        <v>0</v>
      </c>
      <c r="N59" s="15"/>
    </row>
    <row r="60" spans="1:14">
      <c r="A60" s="6" t="s">
        <v>302</v>
      </c>
      <c r="B60" s="351" t="s">
        <v>303</v>
      </c>
      <c r="C60" s="24"/>
      <c r="D60" s="23">
        <v>0</v>
      </c>
      <c r="E60" s="23"/>
      <c r="F60" s="373">
        <f t="shared" ref="F60:M60" si="52">SUM(F61:F63)</f>
        <v>3031.35</v>
      </c>
      <c r="G60" s="374">
        <f t="shared" si="52"/>
        <v>2887</v>
      </c>
      <c r="H60" s="373">
        <f t="shared" si="52"/>
        <v>144.35</v>
      </c>
      <c r="I60" s="373">
        <f t="shared" si="52"/>
        <v>0</v>
      </c>
      <c r="J60" s="373">
        <f t="shared" si="52"/>
        <v>3031.35</v>
      </c>
      <c r="K60" s="373">
        <f t="shared" si="52"/>
        <v>2887</v>
      </c>
      <c r="L60" s="373">
        <f t="shared" si="52"/>
        <v>144.35</v>
      </c>
      <c r="M60" s="373">
        <f t="shared" si="52"/>
        <v>0</v>
      </c>
      <c r="N60" s="16"/>
    </row>
    <row r="61" spans="1:14" ht="45">
      <c r="A61" s="8">
        <v>5</v>
      </c>
      <c r="B61" s="353" t="s">
        <v>314</v>
      </c>
      <c r="C61" s="8" t="s">
        <v>303</v>
      </c>
      <c r="D61" s="8" t="s">
        <v>315</v>
      </c>
      <c r="E61" s="27" t="s">
        <v>54</v>
      </c>
      <c r="F61" s="131">
        <f t="shared" si="32"/>
        <v>2191.35</v>
      </c>
      <c r="G61" s="306">
        <v>2087</v>
      </c>
      <c r="H61" s="131">
        <v>104.35</v>
      </c>
      <c r="I61" s="15"/>
      <c r="J61" s="134">
        <f t="shared" si="33"/>
        <v>2191.35</v>
      </c>
      <c r="K61" s="379">
        <f>+G61</f>
        <v>2087</v>
      </c>
      <c r="L61" s="379">
        <f t="shared" ref="L61:M61" si="53">+H61</f>
        <v>104.35</v>
      </c>
      <c r="M61" s="379">
        <f t="shared" si="53"/>
        <v>0</v>
      </c>
      <c r="N61" s="15"/>
    </row>
    <row r="62" spans="1:14" ht="60">
      <c r="A62" s="8">
        <v>6</v>
      </c>
      <c r="B62" s="353" t="s">
        <v>316</v>
      </c>
      <c r="C62" s="8" t="s">
        <v>317</v>
      </c>
      <c r="D62" s="8" t="s">
        <v>318</v>
      </c>
      <c r="E62" s="27" t="s">
        <v>54</v>
      </c>
      <c r="F62" s="131">
        <f t="shared" si="32"/>
        <v>420</v>
      </c>
      <c r="G62" s="306">
        <v>400</v>
      </c>
      <c r="H62" s="131">
        <v>20</v>
      </c>
      <c r="I62" s="15">
        <v>0</v>
      </c>
      <c r="J62" s="134">
        <f t="shared" si="33"/>
        <v>420</v>
      </c>
      <c r="K62" s="379">
        <f t="shared" ref="K62:K63" si="54">+G62</f>
        <v>400</v>
      </c>
      <c r="L62" s="379">
        <f t="shared" ref="L62:L63" si="55">+H62</f>
        <v>20</v>
      </c>
      <c r="M62" s="379">
        <f t="shared" ref="M62:M63" si="56">+I62</f>
        <v>0</v>
      </c>
      <c r="N62" s="15"/>
    </row>
    <row r="63" spans="1:14" ht="135">
      <c r="A63" s="8">
        <v>7</v>
      </c>
      <c r="B63" s="353" t="s">
        <v>319</v>
      </c>
      <c r="C63" s="8" t="s">
        <v>320</v>
      </c>
      <c r="D63" s="8" t="s">
        <v>321</v>
      </c>
      <c r="E63" s="27" t="s">
        <v>54</v>
      </c>
      <c r="F63" s="131">
        <f t="shared" si="32"/>
        <v>420</v>
      </c>
      <c r="G63" s="306">
        <v>400</v>
      </c>
      <c r="H63" s="131">
        <v>20</v>
      </c>
      <c r="I63" s="15">
        <v>0</v>
      </c>
      <c r="J63" s="134">
        <f t="shared" si="33"/>
        <v>420</v>
      </c>
      <c r="K63" s="379">
        <f t="shared" si="54"/>
        <v>400</v>
      </c>
      <c r="L63" s="379">
        <f t="shared" si="55"/>
        <v>20</v>
      </c>
      <c r="M63" s="379">
        <f t="shared" si="56"/>
        <v>0</v>
      </c>
      <c r="N63" s="15"/>
    </row>
    <row r="64" spans="1:14">
      <c r="A64" s="6" t="s">
        <v>327</v>
      </c>
      <c r="B64" s="351" t="s">
        <v>328</v>
      </c>
      <c r="C64" s="24"/>
      <c r="D64" s="23">
        <v>0</v>
      </c>
      <c r="E64" s="23"/>
      <c r="F64" s="373">
        <f t="shared" ref="F64:M64" si="57">SUM(F65:F68)</f>
        <v>2781.5</v>
      </c>
      <c r="G64" s="374">
        <f t="shared" si="57"/>
        <v>2649.05</v>
      </c>
      <c r="H64" s="373">
        <f t="shared" si="57"/>
        <v>132.44999999999999</v>
      </c>
      <c r="I64" s="373">
        <f t="shared" si="57"/>
        <v>0</v>
      </c>
      <c r="J64" s="373">
        <f t="shared" si="57"/>
        <v>2781.5</v>
      </c>
      <c r="K64" s="373">
        <f t="shared" si="57"/>
        <v>2649.05</v>
      </c>
      <c r="L64" s="373">
        <f t="shared" si="57"/>
        <v>132.44999999999999</v>
      </c>
      <c r="M64" s="373">
        <f t="shared" si="57"/>
        <v>0</v>
      </c>
      <c r="N64" s="16"/>
    </row>
    <row r="65" spans="1:14" ht="90">
      <c r="A65" s="8">
        <v>7</v>
      </c>
      <c r="B65" s="353" t="s">
        <v>342</v>
      </c>
      <c r="C65" s="8" t="s">
        <v>343</v>
      </c>
      <c r="D65" s="8" t="s">
        <v>159</v>
      </c>
      <c r="E65" s="8" t="s">
        <v>54</v>
      </c>
      <c r="F65" s="131">
        <f t="shared" ref="F65:F83" si="58">G65+H65</f>
        <v>1050</v>
      </c>
      <c r="G65" s="306">
        <v>1000</v>
      </c>
      <c r="H65" s="131">
        <v>50</v>
      </c>
      <c r="I65" s="15">
        <v>0</v>
      </c>
      <c r="J65" s="134">
        <f t="shared" ref="J65:J83" si="59">K65+L65</f>
        <v>1050</v>
      </c>
      <c r="K65" s="379">
        <f>+G65</f>
        <v>1000</v>
      </c>
      <c r="L65" s="379">
        <f t="shared" ref="L65:M65" si="60">+H65</f>
        <v>50</v>
      </c>
      <c r="M65" s="379">
        <f t="shared" si="60"/>
        <v>0</v>
      </c>
      <c r="N65" s="15"/>
    </row>
    <row r="66" spans="1:14" ht="90">
      <c r="A66" s="8">
        <v>8</v>
      </c>
      <c r="B66" s="353" t="s">
        <v>344</v>
      </c>
      <c r="C66" s="8" t="s">
        <v>345</v>
      </c>
      <c r="D66" s="8" t="s">
        <v>94</v>
      </c>
      <c r="E66" s="8" t="s">
        <v>54</v>
      </c>
      <c r="F66" s="131">
        <f t="shared" si="58"/>
        <v>361.25</v>
      </c>
      <c r="G66" s="306">
        <v>344.05</v>
      </c>
      <c r="H66" s="131">
        <v>17.2</v>
      </c>
      <c r="I66" s="15">
        <v>0</v>
      </c>
      <c r="J66" s="134">
        <f t="shared" si="59"/>
        <v>361.25</v>
      </c>
      <c r="K66" s="379">
        <f t="shared" ref="K66:K68" si="61">+G66</f>
        <v>344.05</v>
      </c>
      <c r="L66" s="379">
        <f t="shared" ref="L66:L68" si="62">+H66</f>
        <v>17.2</v>
      </c>
      <c r="M66" s="379">
        <f t="shared" ref="M66:M68" si="63">+I66</f>
        <v>0</v>
      </c>
      <c r="N66" s="15"/>
    </row>
    <row r="67" spans="1:14" ht="90">
      <c r="A67" s="8">
        <v>9</v>
      </c>
      <c r="B67" s="353" t="s">
        <v>346</v>
      </c>
      <c r="C67" s="8" t="s">
        <v>347</v>
      </c>
      <c r="D67" s="8" t="s">
        <v>348</v>
      </c>
      <c r="E67" s="8" t="s">
        <v>54</v>
      </c>
      <c r="F67" s="131">
        <f t="shared" si="58"/>
        <v>1050</v>
      </c>
      <c r="G67" s="306">
        <v>1000</v>
      </c>
      <c r="H67" s="131">
        <v>50</v>
      </c>
      <c r="I67" s="15">
        <v>0</v>
      </c>
      <c r="J67" s="134">
        <f t="shared" si="59"/>
        <v>1050</v>
      </c>
      <c r="K67" s="379">
        <f t="shared" si="61"/>
        <v>1000</v>
      </c>
      <c r="L67" s="379">
        <f t="shared" si="62"/>
        <v>50</v>
      </c>
      <c r="M67" s="379">
        <f t="shared" si="63"/>
        <v>0</v>
      </c>
      <c r="N67" s="15"/>
    </row>
    <row r="68" spans="1:14" ht="90">
      <c r="A68" s="8">
        <v>10</v>
      </c>
      <c r="B68" s="353" t="s">
        <v>349</v>
      </c>
      <c r="C68" s="8" t="s">
        <v>350</v>
      </c>
      <c r="D68" s="8" t="s">
        <v>348</v>
      </c>
      <c r="E68" s="8" t="s">
        <v>54</v>
      </c>
      <c r="F68" s="131">
        <f t="shared" si="58"/>
        <v>320.25</v>
      </c>
      <c r="G68" s="306">
        <v>305</v>
      </c>
      <c r="H68" s="131">
        <v>15.25</v>
      </c>
      <c r="I68" s="15">
        <v>0</v>
      </c>
      <c r="J68" s="134">
        <f t="shared" si="59"/>
        <v>320.25</v>
      </c>
      <c r="K68" s="379">
        <f t="shared" si="61"/>
        <v>305</v>
      </c>
      <c r="L68" s="379">
        <f t="shared" si="62"/>
        <v>15.25</v>
      </c>
      <c r="M68" s="379">
        <f t="shared" si="63"/>
        <v>0</v>
      </c>
      <c r="N68" s="15"/>
    </row>
    <row r="69" spans="1:14">
      <c r="A69" s="6" t="s">
        <v>358</v>
      </c>
      <c r="B69" s="351" t="s">
        <v>359</v>
      </c>
      <c r="C69" s="24"/>
      <c r="D69" s="23">
        <v>0</v>
      </c>
      <c r="E69" s="23"/>
      <c r="F69" s="373">
        <f t="shared" ref="F69:M69" si="64">SUM(F70:F73)</f>
        <v>2157.5</v>
      </c>
      <c r="G69" s="374">
        <f t="shared" si="64"/>
        <v>2054</v>
      </c>
      <c r="H69" s="373">
        <f t="shared" si="64"/>
        <v>103.5</v>
      </c>
      <c r="I69" s="373">
        <f t="shared" si="64"/>
        <v>0</v>
      </c>
      <c r="J69" s="373">
        <f t="shared" si="64"/>
        <v>2157.5</v>
      </c>
      <c r="K69" s="373">
        <f t="shared" si="64"/>
        <v>2054</v>
      </c>
      <c r="L69" s="373">
        <f t="shared" si="64"/>
        <v>103.5</v>
      </c>
      <c r="M69" s="373">
        <f t="shared" si="64"/>
        <v>0</v>
      </c>
      <c r="N69" s="16"/>
    </row>
    <row r="70" spans="1:14" ht="45">
      <c r="A70" s="8">
        <v>8</v>
      </c>
      <c r="B70" s="353" t="s">
        <v>375</v>
      </c>
      <c r="C70" s="8" t="s">
        <v>376</v>
      </c>
      <c r="D70" s="8" t="s">
        <v>377</v>
      </c>
      <c r="E70" s="8" t="s">
        <v>54</v>
      </c>
      <c r="F70" s="131">
        <f t="shared" si="58"/>
        <v>1064</v>
      </c>
      <c r="G70" s="306">
        <v>1014</v>
      </c>
      <c r="H70" s="131">
        <v>50</v>
      </c>
      <c r="I70" s="15"/>
      <c r="J70" s="134">
        <f t="shared" si="59"/>
        <v>1064</v>
      </c>
      <c r="K70" s="379">
        <f>+G70</f>
        <v>1014</v>
      </c>
      <c r="L70" s="379">
        <f t="shared" ref="L70:M70" si="65">+H70</f>
        <v>50</v>
      </c>
      <c r="M70" s="379">
        <f t="shared" si="65"/>
        <v>0</v>
      </c>
      <c r="N70" s="15"/>
    </row>
    <row r="71" spans="1:14" ht="45">
      <c r="A71" s="8">
        <v>9</v>
      </c>
      <c r="B71" s="353" t="s">
        <v>378</v>
      </c>
      <c r="C71" s="8" t="s">
        <v>379</v>
      </c>
      <c r="D71" s="8" t="s">
        <v>380</v>
      </c>
      <c r="E71" s="8" t="s">
        <v>54</v>
      </c>
      <c r="F71" s="131">
        <f t="shared" si="58"/>
        <v>504</v>
      </c>
      <c r="G71" s="306">
        <v>480</v>
      </c>
      <c r="H71" s="131">
        <v>24</v>
      </c>
      <c r="I71" s="15">
        <v>0</v>
      </c>
      <c r="J71" s="134">
        <f t="shared" si="59"/>
        <v>504</v>
      </c>
      <c r="K71" s="379">
        <f t="shared" ref="K71:K73" si="66">+G71</f>
        <v>480</v>
      </c>
      <c r="L71" s="379">
        <f t="shared" ref="L71:L73" si="67">+H71</f>
        <v>24</v>
      </c>
      <c r="M71" s="379">
        <f t="shared" ref="M71:M73" si="68">+I71</f>
        <v>0</v>
      </c>
      <c r="N71" s="15"/>
    </row>
    <row r="72" spans="1:14" ht="45">
      <c r="A72" s="8">
        <v>10</v>
      </c>
      <c r="B72" s="353" t="s">
        <v>808</v>
      </c>
      <c r="C72" s="8" t="s">
        <v>381</v>
      </c>
      <c r="D72" s="8" t="s">
        <v>382</v>
      </c>
      <c r="E72" s="8" t="s">
        <v>54</v>
      </c>
      <c r="F72" s="131">
        <f t="shared" si="58"/>
        <v>169.5</v>
      </c>
      <c r="G72" s="306">
        <v>160</v>
      </c>
      <c r="H72" s="131">
        <v>9.5</v>
      </c>
      <c r="I72" s="15">
        <v>0</v>
      </c>
      <c r="J72" s="134">
        <f t="shared" si="59"/>
        <v>169.5</v>
      </c>
      <c r="K72" s="379">
        <f t="shared" si="66"/>
        <v>160</v>
      </c>
      <c r="L72" s="379">
        <f t="shared" si="67"/>
        <v>9.5</v>
      </c>
      <c r="M72" s="379">
        <f t="shared" si="68"/>
        <v>0</v>
      </c>
      <c r="N72" s="15"/>
    </row>
    <row r="73" spans="1:14" ht="45">
      <c r="A73" s="8">
        <v>11</v>
      </c>
      <c r="B73" s="353" t="s">
        <v>383</v>
      </c>
      <c r="C73" s="8" t="s">
        <v>384</v>
      </c>
      <c r="D73" s="8" t="s">
        <v>385</v>
      </c>
      <c r="E73" s="8" t="s">
        <v>54</v>
      </c>
      <c r="F73" s="131">
        <f t="shared" si="58"/>
        <v>420</v>
      </c>
      <c r="G73" s="306">
        <v>400</v>
      </c>
      <c r="H73" s="131">
        <v>20</v>
      </c>
      <c r="I73" s="15">
        <v>0</v>
      </c>
      <c r="J73" s="134">
        <f t="shared" si="59"/>
        <v>420</v>
      </c>
      <c r="K73" s="379">
        <f t="shared" si="66"/>
        <v>400</v>
      </c>
      <c r="L73" s="379">
        <f t="shared" si="67"/>
        <v>20</v>
      </c>
      <c r="M73" s="379">
        <f t="shared" si="68"/>
        <v>0</v>
      </c>
      <c r="N73" s="15"/>
    </row>
    <row r="74" spans="1:14">
      <c r="A74" s="6" t="s">
        <v>392</v>
      </c>
      <c r="B74" s="351" t="s">
        <v>393</v>
      </c>
      <c r="C74" s="24"/>
      <c r="D74" s="23">
        <v>0</v>
      </c>
      <c r="E74" s="23"/>
      <c r="F74" s="373">
        <f t="shared" ref="F74:M74" si="69">SUM(F75:F77)</f>
        <v>2747</v>
      </c>
      <c r="G74" s="374">
        <f t="shared" si="69"/>
        <v>2616</v>
      </c>
      <c r="H74" s="373">
        <f t="shared" si="69"/>
        <v>131</v>
      </c>
      <c r="I74" s="373">
        <f t="shared" si="69"/>
        <v>0</v>
      </c>
      <c r="J74" s="373">
        <f t="shared" si="69"/>
        <v>2747</v>
      </c>
      <c r="K74" s="373">
        <f t="shared" si="69"/>
        <v>2616</v>
      </c>
      <c r="L74" s="373">
        <f t="shared" si="69"/>
        <v>131</v>
      </c>
      <c r="M74" s="373">
        <f t="shared" si="69"/>
        <v>0</v>
      </c>
      <c r="N74" s="16"/>
    </row>
    <row r="75" spans="1:14" ht="45">
      <c r="A75" s="8">
        <v>10</v>
      </c>
      <c r="B75" s="366" t="s">
        <v>418</v>
      </c>
      <c r="C75" s="28" t="s">
        <v>419</v>
      </c>
      <c r="D75" s="8" t="s">
        <v>410</v>
      </c>
      <c r="E75" s="27" t="s">
        <v>54</v>
      </c>
      <c r="F75" s="131">
        <f t="shared" si="58"/>
        <v>499</v>
      </c>
      <c r="G75" s="306">
        <v>475</v>
      </c>
      <c r="H75" s="131">
        <v>24</v>
      </c>
      <c r="I75" s="15">
        <v>0</v>
      </c>
      <c r="J75" s="134">
        <f t="shared" si="59"/>
        <v>499</v>
      </c>
      <c r="K75" s="379">
        <f>+G75</f>
        <v>475</v>
      </c>
      <c r="L75" s="379">
        <f t="shared" ref="L75:M75" si="70">+H75</f>
        <v>24</v>
      </c>
      <c r="M75" s="379">
        <f t="shared" si="70"/>
        <v>0</v>
      </c>
      <c r="N75" s="15"/>
    </row>
    <row r="76" spans="1:14" ht="75">
      <c r="A76" s="8">
        <v>11</v>
      </c>
      <c r="B76" s="366" t="s">
        <v>420</v>
      </c>
      <c r="C76" s="28" t="s">
        <v>395</v>
      </c>
      <c r="D76" s="22" t="s">
        <v>421</v>
      </c>
      <c r="E76" s="27" t="s">
        <v>54</v>
      </c>
      <c r="F76" s="131">
        <f t="shared" si="58"/>
        <v>1998</v>
      </c>
      <c r="G76" s="306">
        <v>1903</v>
      </c>
      <c r="H76" s="131">
        <v>95</v>
      </c>
      <c r="I76" s="15">
        <v>0</v>
      </c>
      <c r="J76" s="134">
        <f t="shared" si="59"/>
        <v>1998</v>
      </c>
      <c r="K76" s="379">
        <f t="shared" ref="K76:K77" si="71">+G76</f>
        <v>1903</v>
      </c>
      <c r="L76" s="379">
        <f t="shared" ref="L76:L77" si="72">+H76</f>
        <v>95</v>
      </c>
      <c r="M76" s="379">
        <f t="shared" ref="M76:M77" si="73">+I76</f>
        <v>0</v>
      </c>
      <c r="N76" s="15"/>
    </row>
    <row r="77" spans="1:14" ht="30">
      <c r="A77" s="8">
        <v>12</v>
      </c>
      <c r="B77" s="366" t="s">
        <v>422</v>
      </c>
      <c r="C77" s="28" t="s">
        <v>412</v>
      </c>
      <c r="D77" s="8"/>
      <c r="E77" s="27" t="s">
        <v>54</v>
      </c>
      <c r="F77" s="131">
        <f t="shared" si="58"/>
        <v>250</v>
      </c>
      <c r="G77" s="306">
        <v>238</v>
      </c>
      <c r="H77" s="131">
        <v>12</v>
      </c>
      <c r="I77" s="15">
        <v>0</v>
      </c>
      <c r="J77" s="134">
        <f t="shared" si="59"/>
        <v>250</v>
      </c>
      <c r="K77" s="379">
        <f t="shared" si="71"/>
        <v>238</v>
      </c>
      <c r="L77" s="379">
        <f t="shared" si="72"/>
        <v>12</v>
      </c>
      <c r="M77" s="379">
        <f t="shared" si="73"/>
        <v>0</v>
      </c>
      <c r="N77" s="15"/>
    </row>
    <row r="78" spans="1:14">
      <c r="A78" s="6" t="s">
        <v>433</v>
      </c>
      <c r="B78" s="365" t="s">
        <v>434</v>
      </c>
      <c r="C78" s="24"/>
      <c r="D78" s="23">
        <v>0</v>
      </c>
      <c r="E78" s="23"/>
      <c r="F78" s="373">
        <f t="shared" ref="F78:M78" si="74">SUM(F79:F79)</f>
        <v>480.9</v>
      </c>
      <c r="G78" s="374">
        <f t="shared" si="74"/>
        <v>458</v>
      </c>
      <c r="H78" s="373">
        <f t="shared" si="74"/>
        <v>22.9</v>
      </c>
      <c r="I78" s="373">
        <f t="shared" si="74"/>
        <v>0</v>
      </c>
      <c r="J78" s="373">
        <f t="shared" si="74"/>
        <v>480.9</v>
      </c>
      <c r="K78" s="373">
        <f t="shared" si="74"/>
        <v>458</v>
      </c>
      <c r="L78" s="373">
        <f t="shared" si="74"/>
        <v>22.9</v>
      </c>
      <c r="M78" s="373">
        <f t="shared" si="74"/>
        <v>0</v>
      </c>
      <c r="N78" s="16"/>
    </row>
    <row r="79" spans="1:14" ht="60">
      <c r="A79" s="8">
        <v>3</v>
      </c>
      <c r="B79" s="366" t="s">
        <v>438</v>
      </c>
      <c r="C79" s="8" t="s">
        <v>436</v>
      </c>
      <c r="D79" s="8" t="s">
        <v>439</v>
      </c>
      <c r="E79" s="8" t="s">
        <v>54</v>
      </c>
      <c r="F79" s="131">
        <f t="shared" si="58"/>
        <v>480.9</v>
      </c>
      <c r="G79" s="306">
        <v>458</v>
      </c>
      <c r="H79" s="131">
        <v>22.9</v>
      </c>
      <c r="I79" s="15">
        <v>0</v>
      </c>
      <c r="J79" s="134">
        <f t="shared" si="59"/>
        <v>480.9</v>
      </c>
      <c r="K79" s="379">
        <f>+G79</f>
        <v>458</v>
      </c>
      <c r="L79" s="379">
        <f t="shared" ref="L79:M79" si="75">+H79</f>
        <v>22.9</v>
      </c>
      <c r="M79" s="379">
        <f t="shared" si="75"/>
        <v>0</v>
      </c>
      <c r="N79" s="15"/>
    </row>
    <row r="80" spans="1:14">
      <c r="A80" s="6" t="s">
        <v>442</v>
      </c>
      <c r="B80" s="351" t="s">
        <v>443</v>
      </c>
      <c r="C80" s="6"/>
      <c r="D80" s="23">
        <v>0</v>
      </c>
      <c r="E80" s="23"/>
      <c r="F80" s="373">
        <f t="shared" ref="F80:M80" si="76">SUM(F81:F84)</f>
        <v>2835</v>
      </c>
      <c r="G80" s="374">
        <f t="shared" si="76"/>
        <v>2700</v>
      </c>
      <c r="H80" s="373">
        <f t="shared" si="76"/>
        <v>135</v>
      </c>
      <c r="I80" s="373">
        <f t="shared" si="76"/>
        <v>0</v>
      </c>
      <c r="J80" s="373">
        <f t="shared" si="76"/>
        <v>2835</v>
      </c>
      <c r="K80" s="373">
        <f t="shared" si="76"/>
        <v>2700</v>
      </c>
      <c r="L80" s="373">
        <f t="shared" si="76"/>
        <v>135</v>
      </c>
      <c r="M80" s="373">
        <f t="shared" si="76"/>
        <v>0</v>
      </c>
      <c r="N80" s="16"/>
    </row>
    <row r="81" spans="1:14" ht="90">
      <c r="A81" s="8">
        <v>6</v>
      </c>
      <c r="B81" s="353" t="s">
        <v>456</v>
      </c>
      <c r="C81" s="8" t="s">
        <v>454</v>
      </c>
      <c r="D81" s="8" t="s">
        <v>94</v>
      </c>
      <c r="E81" s="8" t="s">
        <v>54</v>
      </c>
      <c r="F81" s="131">
        <f t="shared" si="58"/>
        <v>420</v>
      </c>
      <c r="G81" s="306">
        <v>400</v>
      </c>
      <c r="H81" s="131">
        <v>20</v>
      </c>
      <c r="I81" s="15">
        <v>0</v>
      </c>
      <c r="J81" s="134">
        <f t="shared" si="59"/>
        <v>420</v>
      </c>
      <c r="K81" s="379">
        <f>+G81</f>
        <v>400</v>
      </c>
      <c r="L81" s="379">
        <f t="shared" ref="L81:M81" si="77">+H81</f>
        <v>20</v>
      </c>
      <c r="M81" s="379">
        <f t="shared" si="77"/>
        <v>0</v>
      </c>
      <c r="N81" s="15"/>
    </row>
    <row r="82" spans="1:14" ht="75">
      <c r="A82" s="8">
        <v>7</v>
      </c>
      <c r="B82" s="367" t="s">
        <v>457</v>
      </c>
      <c r="C82" s="8" t="s">
        <v>449</v>
      </c>
      <c r="D82" s="22" t="s">
        <v>458</v>
      </c>
      <c r="E82" s="8" t="s">
        <v>54</v>
      </c>
      <c r="F82" s="131">
        <f t="shared" si="58"/>
        <v>1155</v>
      </c>
      <c r="G82" s="306">
        <v>1100</v>
      </c>
      <c r="H82" s="131">
        <v>55</v>
      </c>
      <c r="I82" s="15">
        <v>0</v>
      </c>
      <c r="J82" s="134">
        <f t="shared" si="59"/>
        <v>1155</v>
      </c>
      <c r="K82" s="379">
        <f t="shared" ref="K82:K84" si="78">+G82</f>
        <v>1100</v>
      </c>
      <c r="L82" s="379">
        <f t="shared" ref="L82:L84" si="79">+H82</f>
        <v>55</v>
      </c>
      <c r="M82" s="379">
        <f t="shared" ref="M82:M84" si="80">+I82</f>
        <v>0</v>
      </c>
      <c r="N82" s="15"/>
    </row>
    <row r="83" spans="1:14" ht="75">
      <c r="A83" s="8">
        <v>8</v>
      </c>
      <c r="B83" s="353" t="s">
        <v>459</v>
      </c>
      <c r="C83" s="8" t="s">
        <v>460</v>
      </c>
      <c r="D83" s="22" t="s">
        <v>461</v>
      </c>
      <c r="E83" s="8" t="s">
        <v>54</v>
      </c>
      <c r="F83" s="131">
        <f t="shared" si="58"/>
        <v>840</v>
      </c>
      <c r="G83" s="306">
        <v>800</v>
      </c>
      <c r="H83" s="131">
        <v>40</v>
      </c>
      <c r="I83" s="15">
        <v>0</v>
      </c>
      <c r="J83" s="134">
        <f t="shared" si="59"/>
        <v>840</v>
      </c>
      <c r="K83" s="379">
        <f t="shared" si="78"/>
        <v>800</v>
      </c>
      <c r="L83" s="379">
        <f t="shared" si="79"/>
        <v>40</v>
      </c>
      <c r="M83" s="379">
        <f t="shared" si="80"/>
        <v>0</v>
      </c>
      <c r="N83" s="15"/>
    </row>
    <row r="84" spans="1:14" ht="90">
      <c r="A84" s="8">
        <v>9</v>
      </c>
      <c r="B84" s="353" t="s">
        <v>462</v>
      </c>
      <c r="C84" s="8" t="s">
        <v>463</v>
      </c>
      <c r="D84" s="8" t="s">
        <v>94</v>
      </c>
      <c r="E84" s="8" t="s">
        <v>54</v>
      </c>
      <c r="F84" s="131">
        <f t="shared" ref="F84:F99" si="81">G84+H84</f>
        <v>420</v>
      </c>
      <c r="G84" s="306">
        <v>400</v>
      </c>
      <c r="H84" s="131">
        <v>20</v>
      </c>
      <c r="I84" s="15">
        <v>0</v>
      </c>
      <c r="J84" s="134">
        <f t="shared" ref="J84:J99" si="82">K84+L84</f>
        <v>420</v>
      </c>
      <c r="K84" s="379">
        <f t="shared" si="78"/>
        <v>400</v>
      </c>
      <c r="L84" s="379">
        <f t="shared" si="79"/>
        <v>20</v>
      </c>
      <c r="M84" s="379">
        <f t="shared" si="80"/>
        <v>0</v>
      </c>
      <c r="N84" s="15"/>
    </row>
    <row r="85" spans="1:14">
      <c r="A85" s="20" t="s">
        <v>471</v>
      </c>
      <c r="B85" s="368" t="s">
        <v>472</v>
      </c>
      <c r="C85" s="24"/>
      <c r="D85" s="23">
        <v>0</v>
      </c>
      <c r="E85" s="23"/>
      <c r="F85" s="373">
        <f t="shared" ref="F85:M85" si="83">SUM(F86:F89)</f>
        <v>1979.25</v>
      </c>
      <c r="G85" s="374">
        <f t="shared" si="83"/>
        <v>1885</v>
      </c>
      <c r="H85" s="373">
        <f t="shared" si="83"/>
        <v>94.25</v>
      </c>
      <c r="I85" s="373">
        <f t="shared" si="83"/>
        <v>0</v>
      </c>
      <c r="J85" s="373">
        <f t="shared" si="83"/>
        <v>1979.25</v>
      </c>
      <c r="K85" s="373">
        <f t="shared" si="83"/>
        <v>1885</v>
      </c>
      <c r="L85" s="373">
        <f t="shared" si="83"/>
        <v>94.25</v>
      </c>
      <c r="M85" s="373">
        <f t="shared" si="83"/>
        <v>0</v>
      </c>
      <c r="N85" s="16"/>
    </row>
    <row r="86" spans="1:14" ht="90">
      <c r="A86" s="8">
        <v>7</v>
      </c>
      <c r="B86" s="353" t="s">
        <v>485</v>
      </c>
      <c r="C86" s="8" t="s">
        <v>486</v>
      </c>
      <c r="D86" s="8" t="s">
        <v>128</v>
      </c>
      <c r="E86" s="19" t="s">
        <v>54</v>
      </c>
      <c r="F86" s="131">
        <f t="shared" si="81"/>
        <v>525</v>
      </c>
      <c r="G86" s="306">
        <v>500</v>
      </c>
      <c r="H86" s="131">
        <v>25</v>
      </c>
      <c r="I86" s="15"/>
      <c r="J86" s="134">
        <f t="shared" si="82"/>
        <v>525</v>
      </c>
      <c r="K86" s="379">
        <f>+G86</f>
        <v>500</v>
      </c>
      <c r="L86" s="379">
        <f t="shared" ref="L86:M86" si="84">+H86</f>
        <v>25</v>
      </c>
      <c r="M86" s="379">
        <f t="shared" si="84"/>
        <v>0</v>
      </c>
      <c r="N86" s="15"/>
    </row>
    <row r="87" spans="1:14" ht="30">
      <c r="A87" s="8">
        <v>8</v>
      </c>
      <c r="B87" s="353" t="s">
        <v>487</v>
      </c>
      <c r="C87" s="8" t="s">
        <v>472</v>
      </c>
      <c r="D87" s="8" t="s">
        <v>488</v>
      </c>
      <c r="E87" s="19" t="s">
        <v>54</v>
      </c>
      <c r="F87" s="131">
        <f t="shared" si="81"/>
        <v>420</v>
      </c>
      <c r="G87" s="306">
        <v>400</v>
      </c>
      <c r="H87" s="131">
        <v>20</v>
      </c>
      <c r="I87" s="15"/>
      <c r="J87" s="134">
        <f t="shared" si="82"/>
        <v>420</v>
      </c>
      <c r="K87" s="379">
        <f t="shared" ref="K87:K89" si="85">+G87</f>
        <v>400</v>
      </c>
      <c r="L87" s="379">
        <f t="shared" ref="L87:L89" si="86">+H87</f>
        <v>20</v>
      </c>
      <c r="M87" s="379">
        <f t="shared" ref="M87:M89" si="87">+I87</f>
        <v>0</v>
      </c>
      <c r="N87" s="15"/>
    </row>
    <row r="88" spans="1:14" ht="90">
      <c r="A88" s="8">
        <v>9</v>
      </c>
      <c r="B88" s="353" t="s">
        <v>489</v>
      </c>
      <c r="C88" s="8" t="s">
        <v>472</v>
      </c>
      <c r="D88" s="8" t="s">
        <v>159</v>
      </c>
      <c r="E88" s="19" t="s">
        <v>54</v>
      </c>
      <c r="F88" s="131">
        <f t="shared" si="81"/>
        <v>509.25</v>
      </c>
      <c r="G88" s="306">
        <v>485</v>
      </c>
      <c r="H88" s="131">
        <v>24.25</v>
      </c>
      <c r="I88" s="15"/>
      <c r="J88" s="134">
        <f t="shared" si="82"/>
        <v>509.25</v>
      </c>
      <c r="K88" s="379">
        <f t="shared" si="85"/>
        <v>485</v>
      </c>
      <c r="L88" s="379">
        <f t="shared" si="86"/>
        <v>24.25</v>
      </c>
      <c r="M88" s="379">
        <f t="shared" si="87"/>
        <v>0</v>
      </c>
      <c r="N88" s="15"/>
    </row>
    <row r="89" spans="1:14" ht="30">
      <c r="A89" s="8">
        <v>10</v>
      </c>
      <c r="B89" s="353" t="s">
        <v>490</v>
      </c>
      <c r="C89" s="8" t="s">
        <v>472</v>
      </c>
      <c r="D89" s="8" t="s">
        <v>491</v>
      </c>
      <c r="E89" s="19" t="s">
        <v>54</v>
      </c>
      <c r="F89" s="131">
        <f t="shared" si="81"/>
        <v>525</v>
      </c>
      <c r="G89" s="306">
        <v>500</v>
      </c>
      <c r="H89" s="131">
        <v>25</v>
      </c>
      <c r="I89" s="15"/>
      <c r="J89" s="134">
        <f t="shared" si="82"/>
        <v>525</v>
      </c>
      <c r="K89" s="379">
        <f t="shared" si="85"/>
        <v>500</v>
      </c>
      <c r="L89" s="379">
        <f t="shared" si="86"/>
        <v>25</v>
      </c>
      <c r="M89" s="379">
        <f t="shared" si="87"/>
        <v>0</v>
      </c>
      <c r="N89" s="15"/>
    </row>
    <row r="90" spans="1:14">
      <c r="A90" s="6" t="s">
        <v>499</v>
      </c>
      <c r="B90" s="351" t="s">
        <v>500</v>
      </c>
      <c r="C90" s="24"/>
      <c r="D90" s="23">
        <v>0</v>
      </c>
      <c r="E90" s="23"/>
      <c r="F90" s="373">
        <f t="shared" ref="F90:M90" si="88">SUM(F91:F99)</f>
        <v>3023.4</v>
      </c>
      <c r="G90" s="374">
        <f t="shared" si="88"/>
        <v>2881</v>
      </c>
      <c r="H90" s="373">
        <f t="shared" si="88"/>
        <v>142.4</v>
      </c>
      <c r="I90" s="373">
        <f t="shared" si="88"/>
        <v>0</v>
      </c>
      <c r="J90" s="373">
        <f t="shared" si="88"/>
        <v>3023.4</v>
      </c>
      <c r="K90" s="373">
        <f t="shared" si="88"/>
        <v>2881</v>
      </c>
      <c r="L90" s="373">
        <f t="shared" si="88"/>
        <v>142.4</v>
      </c>
      <c r="M90" s="373">
        <f t="shared" si="88"/>
        <v>0</v>
      </c>
      <c r="N90" s="16"/>
    </row>
    <row r="91" spans="1:14" ht="90">
      <c r="A91" s="8">
        <v>18</v>
      </c>
      <c r="B91" s="353" t="s">
        <v>822</v>
      </c>
      <c r="C91" s="8" t="s">
        <v>334</v>
      </c>
      <c r="D91" s="8" t="s">
        <v>159</v>
      </c>
      <c r="E91" s="8" t="s">
        <v>54</v>
      </c>
      <c r="F91" s="131">
        <f>G91+H91</f>
        <v>452.5</v>
      </c>
      <c r="G91" s="306">
        <v>431</v>
      </c>
      <c r="H91" s="131">
        <v>21.5</v>
      </c>
      <c r="I91" s="15">
        <v>0</v>
      </c>
      <c r="J91" s="134">
        <f t="shared" si="82"/>
        <v>452.5</v>
      </c>
      <c r="K91" s="379">
        <f>+G91</f>
        <v>431</v>
      </c>
      <c r="L91" s="379">
        <f t="shared" ref="L91:M91" si="89">+H91</f>
        <v>21.5</v>
      </c>
      <c r="M91" s="379">
        <f t="shared" si="89"/>
        <v>0</v>
      </c>
      <c r="N91" s="15"/>
    </row>
    <row r="92" spans="1:14" ht="90">
      <c r="A92" s="8">
        <v>19</v>
      </c>
      <c r="B92" s="353" t="s">
        <v>823</v>
      </c>
      <c r="C92" s="8" t="s">
        <v>511</v>
      </c>
      <c r="D92" s="8" t="s">
        <v>159</v>
      </c>
      <c r="E92" s="8" t="s">
        <v>54</v>
      </c>
      <c r="F92" s="131">
        <f t="shared" si="81"/>
        <v>420</v>
      </c>
      <c r="G92" s="306">
        <v>400</v>
      </c>
      <c r="H92" s="131">
        <v>20</v>
      </c>
      <c r="I92" s="15">
        <v>0</v>
      </c>
      <c r="J92" s="134">
        <f t="shared" si="82"/>
        <v>420</v>
      </c>
      <c r="K92" s="379">
        <f t="shared" ref="K92:K99" si="90">+G92</f>
        <v>400</v>
      </c>
      <c r="L92" s="379">
        <f t="shared" ref="L92:L99" si="91">+H92</f>
        <v>20</v>
      </c>
      <c r="M92" s="379">
        <f t="shared" ref="M92:M99" si="92">+I92</f>
        <v>0</v>
      </c>
      <c r="N92" s="15"/>
    </row>
    <row r="93" spans="1:14" ht="90">
      <c r="A93" s="8">
        <v>20</v>
      </c>
      <c r="B93" s="353" t="s">
        <v>526</v>
      </c>
      <c r="C93" s="8" t="s">
        <v>515</v>
      </c>
      <c r="D93" s="8" t="s">
        <v>527</v>
      </c>
      <c r="E93" s="8" t="s">
        <v>54</v>
      </c>
      <c r="F93" s="131">
        <f t="shared" si="81"/>
        <v>420</v>
      </c>
      <c r="G93" s="306">
        <v>400</v>
      </c>
      <c r="H93" s="131">
        <v>20</v>
      </c>
      <c r="I93" s="15">
        <v>0</v>
      </c>
      <c r="J93" s="134">
        <f t="shared" si="82"/>
        <v>420</v>
      </c>
      <c r="K93" s="379">
        <f t="shared" si="90"/>
        <v>400</v>
      </c>
      <c r="L93" s="379">
        <f t="shared" si="91"/>
        <v>20</v>
      </c>
      <c r="M93" s="379">
        <f t="shared" si="92"/>
        <v>0</v>
      </c>
      <c r="N93" s="15"/>
    </row>
    <row r="94" spans="1:14" ht="45">
      <c r="A94" s="8">
        <v>21</v>
      </c>
      <c r="B94" s="353" t="s">
        <v>528</v>
      </c>
      <c r="C94" s="8" t="s">
        <v>529</v>
      </c>
      <c r="D94" s="8" t="s">
        <v>530</v>
      </c>
      <c r="E94" s="8" t="s">
        <v>54</v>
      </c>
      <c r="F94" s="131">
        <f t="shared" si="81"/>
        <v>313.39999999999998</v>
      </c>
      <c r="G94" s="306">
        <v>300</v>
      </c>
      <c r="H94" s="131">
        <v>13.4</v>
      </c>
      <c r="I94" s="15">
        <v>0</v>
      </c>
      <c r="J94" s="134">
        <f t="shared" si="82"/>
        <v>313.39999999999998</v>
      </c>
      <c r="K94" s="379">
        <f t="shared" si="90"/>
        <v>300</v>
      </c>
      <c r="L94" s="379">
        <f t="shared" si="91"/>
        <v>13.4</v>
      </c>
      <c r="M94" s="379">
        <f t="shared" si="92"/>
        <v>0</v>
      </c>
      <c r="N94" s="15"/>
    </row>
    <row r="95" spans="1:14" ht="45">
      <c r="A95" s="8">
        <v>22</v>
      </c>
      <c r="B95" s="353" t="s">
        <v>531</v>
      </c>
      <c r="C95" s="8" t="s">
        <v>509</v>
      </c>
      <c r="D95" s="8" t="s">
        <v>532</v>
      </c>
      <c r="E95" s="8" t="s">
        <v>54</v>
      </c>
      <c r="F95" s="131">
        <f t="shared" si="81"/>
        <v>262.5</v>
      </c>
      <c r="G95" s="306">
        <v>250</v>
      </c>
      <c r="H95" s="131">
        <v>12.5</v>
      </c>
      <c r="I95" s="15">
        <v>0</v>
      </c>
      <c r="J95" s="134">
        <f t="shared" si="82"/>
        <v>262.5</v>
      </c>
      <c r="K95" s="379">
        <f t="shared" si="90"/>
        <v>250</v>
      </c>
      <c r="L95" s="379">
        <f t="shared" si="91"/>
        <v>12.5</v>
      </c>
      <c r="M95" s="379">
        <f t="shared" si="92"/>
        <v>0</v>
      </c>
      <c r="N95" s="15"/>
    </row>
    <row r="96" spans="1:14" ht="30">
      <c r="A96" s="8">
        <v>23</v>
      </c>
      <c r="B96" s="353" t="s">
        <v>811</v>
      </c>
      <c r="C96" s="8" t="s">
        <v>334</v>
      </c>
      <c r="D96" s="8" t="s">
        <v>533</v>
      </c>
      <c r="E96" s="8" t="s">
        <v>54</v>
      </c>
      <c r="F96" s="131">
        <f t="shared" si="81"/>
        <v>315</v>
      </c>
      <c r="G96" s="306">
        <v>300</v>
      </c>
      <c r="H96" s="131">
        <v>15</v>
      </c>
      <c r="I96" s="15">
        <v>0</v>
      </c>
      <c r="J96" s="134">
        <f t="shared" si="82"/>
        <v>315</v>
      </c>
      <c r="K96" s="379">
        <f t="shared" si="90"/>
        <v>300</v>
      </c>
      <c r="L96" s="379">
        <f t="shared" si="91"/>
        <v>15</v>
      </c>
      <c r="M96" s="379">
        <f t="shared" si="92"/>
        <v>0</v>
      </c>
      <c r="N96" s="15"/>
    </row>
    <row r="97" spans="1:14" ht="75">
      <c r="A97" s="8">
        <v>24</v>
      </c>
      <c r="B97" s="353" t="s">
        <v>534</v>
      </c>
      <c r="C97" s="8" t="s">
        <v>509</v>
      </c>
      <c r="D97" s="22" t="s">
        <v>535</v>
      </c>
      <c r="E97" s="8" t="s">
        <v>54</v>
      </c>
      <c r="F97" s="131">
        <f t="shared" si="81"/>
        <v>420</v>
      </c>
      <c r="G97" s="306">
        <v>400</v>
      </c>
      <c r="H97" s="131">
        <v>20</v>
      </c>
      <c r="I97" s="15">
        <v>0</v>
      </c>
      <c r="J97" s="134">
        <f t="shared" si="82"/>
        <v>420</v>
      </c>
      <c r="K97" s="379">
        <f t="shared" si="90"/>
        <v>400</v>
      </c>
      <c r="L97" s="379">
        <f t="shared" si="91"/>
        <v>20</v>
      </c>
      <c r="M97" s="379">
        <f t="shared" si="92"/>
        <v>0</v>
      </c>
      <c r="N97" s="15"/>
    </row>
    <row r="98" spans="1:14" ht="30">
      <c r="A98" s="8">
        <v>25</v>
      </c>
      <c r="B98" s="353" t="s">
        <v>536</v>
      </c>
      <c r="C98" s="8" t="s">
        <v>515</v>
      </c>
      <c r="D98" s="8" t="s">
        <v>537</v>
      </c>
      <c r="E98" s="8" t="s">
        <v>54</v>
      </c>
      <c r="F98" s="131">
        <f t="shared" si="81"/>
        <v>210</v>
      </c>
      <c r="G98" s="306">
        <v>200</v>
      </c>
      <c r="H98" s="131">
        <v>10</v>
      </c>
      <c r="I98" s="15">
        <v>0</v>
      </c>
      <c r="J98" s="134">
        <f t="shared" si="82"/>
        <v>210</v>
      </c>
      <c r="K98" s="379">
        <f t="shared" si="90"/>
        <v>200</v>
      </c>
      <c r="L98" s="379">
        <f t="shared" si="91"/>
        <v>10</v>
      </c>
      <c r="M98" s="379">
        <f t="shared" si="92"/>
        <v>0</v>
      </c>
      <c r="N98" s="15"/>
    </row>
    <row r="99" spans="1:14" ht="45">
      <c r="A99" s="8">
        <v>26</v>
      </c>
      <c r="B99" s="353" t="s">
        <v>538</v>
      </c>
      <c r="C99" s="8" t="s">
        <v>506</v>
      </c>
      <c r="D99" s="8" t="s">
        <v>539</v>
      </c>
      <c r="E99" s="8" t="s">
        <v>54</v>
      </c>
      <c r="F99" s="131">
        <f t="shared" si="81"/>
        <v>210</v>
      </c>
      <c r="G99" s="306">
        <v>200</v>
      </c>
      <c r="H99" s="131">
        <v>10</v>
      </c>
      <c r="I99" s="15">
        <v>0</v>
      </c>
      <c r="J99" s="134">
        <f t="shared" si="82"/>
        <v>210</v>
      </c>
      <c r="K99" s="379">
        <f t="shared" si="90"/>
        <v>200</v>
      </c>
      <c r="L99" s="379">
        <f t="shared" si="91"/>
        <v>10</v>
      </c>
      <c r="M99" s="379">
        <f t="shared" si="92"/>
        <v>0</v>
      </c>
      <c r="N99"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N92"/>
  <sheetViews>
    <sheetView zoomScale="55" zoomScaleNormal="55" workbookViewId="0">
      <selection activeCell="L42" sqref="L42"/>
    </sheetView>
  </sheetViews>
  <sheetFormatPr defaultRowHeight="15"/>
  <cols>
    <col min="1" max="1" width="5.7109375" customWidth="1"/>
    <col min="2" max="2" width="34.7109375" customWidth="1"/>
    <col min="4" max="4" width="34.85546875" customWidth="1"/>
    <col min="6" max="13" width="11.140625" customWidth="1"/>
  </cols>
  <sheetData>
    <row r="1" spans="1:14">
      <c r="A1" s="486" t="s">
        <v>554</v>
      </c>
      <c r="B1" s="486"/>
      <c r="C1" s="486"/>
      <c r="D1" s="486"/>
      <c r="E1" s="486"/>
      <c r="F1" s="486"/>
      <c r="G1" s="486"/>
      <c r="H1" s="486"/>
      <c r="I1" s="486"/>
      <c r="J1" s="486"/>
      <c r="K1" s="486"/>
      <c r="L1" s="486"/>
      <c r="M1" s="486"/>
      <c r="N1" s="486"/>
    </row>
    <row r="2" spans="1:14">
      <c r="A2" s="481" t="s">
        <v>915</v>
      </c>
      <c r="B2" s="481"/>
      <c r="C2" s="481"/>
      <c r="D2" s="481"/>
      <c r="E2" s="481"/>
      <c r="F2" s="481"/>
      <c r="G2" s="481"/>
      <c r="H2" s="481"/>
      <c r="I2" s="481"/>
      <c r="J2" s="481"/>
      <c r="K2" s="481"/>
      <c r="L2" s="481"/>
      <c r="M2" s="481"/>
      <c r="N2" s="481"/>
    </row>
    <row r="3" spans="1:14">
      <c r="A3" s="2"/>
      <c r="B3" s="236"/>
      <c r="C3" s="2"/>
      <c r="D3" s="2"/>
      <c r="E3" s="2"/>
      <c r="F3" s="237"/>
      <c r="G3" s="299"/>
      <c r="H3" s="487" t="s">
        <v>0</v>
      </c>
      <c r="I3" s="487"/>
      <c r="J3" s="487"/>
      <c r="K3" s="487"/>
      <c r="L3" s="487"/>
      <c r="M3" s="487"/>
      <c r="N3" s="487"/>
    </row>
    <row r="4" spans="1:14">
      <c r="A4" s="488" t="s">
        <v>1</v>
      </c>
      <c r="B4" s="489" t="s">
        <v>2</v>
      </c>
      <c r="C4" s="488" t="s">
        <v>3</v>
      </c>
      <c r="D4" s="488" t="s">
        <v>4</v>
      </c>
      <c r="E4" s="488" t="s">
        <v>5</v>
      </c>
      <c r="F4" s="490" t="s">
        <v>6</v>
      </c>
      <c r="G4" s="491"/>
      <c r="H4" s="491"/>
      <c r="I4" s="492"/>
      <c r="J4" s="490" t="s">
        <v>7</v>
      </c>
      <c r="K4" s="491"/>
      <c r="L4" s="491"/>
      <c r="M4" s="492"/>
      <c r="N4" s="488" t="s">
        <v>8</v>
      </c>
    </row>
    <row r="5" spans="1:14" ht="42.75">
      <c r="A5" s="488"/>
      <c r="B5" s="489"/>
      <c r="C5" s="488"/>
      <c r="D5" s="488"/>
      <c r="E5" s="488"/>
      <c r="F5" s="3" t="s">
        <v>9</v>
      </c>
      <c r="G5" s="300" t="s">
        <v>10</v>
      </c>
      <c r="H5" s="3" t="s">
        <v>11</v>
      </c>
      <c r="I5" s="3" t="s">
        <v>12</v>
      </c>
      <c r="J5" s="3" t="s">
        <v>9</v>
      </c>
      <c r="K5" s="3" t="s">
        <v>10</v>
      </c>
      <c r="L5" s="3" t="s">
        <v>11</v>
      </c>
      <c r="M5" s="3" t="s">
        <v>12</v>
      </c>
      <c r="N5" s="488"/>
    </row>
    <row r="6" spans="1:14">
      <c r="A6" s="4"/>
      <c r="B6" s="322" t="s">
        <v>13</v>
      </c>
      <c r="C6" s="4"/>
      <c r="D6" s="4"/>
      <c r="E6" s="4"/>
      <c r="F6" s="5">
        <f t="shared" ref="F6:M6" si="0">F7+F13+F15+F17+F1019+F1022+F1028+F1030</f>
        <v>241228</v>
      </c>
      <c r="G6" s="298">
        <f t="shared" si="0"/>
        <v>231351</v>
      </c>
      <c r="H6" s="5">
        <f t="shared" si="0"/>
        <v>9877</v>
      </c>
      <c r="I6" s="5">
        <f t="shared" si="0"/>
        <v>0</v>
      </c>
      <c r="J6" s="5">
        <f t="shared" si="0"/>
        <v>49667</v>
      </c>
      <c r="K6" s="5">
        <f t="shared" si="0"/>
        <v>47503</v>
      </c>
      <c r="L6" s="5">
        <f t="shared" si="0"/>
        <v>2164</v>
      </c>
      <c r="M6" s="5">
        <f t="shared" si="0"/>
        <v>0</v>
      </c>
      <c r="N6" s="4"/>
    </row>
    <row r="7" spans="1:14"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8"/>
    </row>
    <row r="8" spans="1:14" hidden="1">
      <c r="A8" s="6" t="s">
        <v>16</v>
      </c>
      <c r="B8" s="482" t="s">
        <v>17</v>
      </c>
      <c r="C8" s="482"/>
      <c r="D8" s="241"/>
      <c r="E8" s="241"/>
      <c r="F8" s="242">
        <f t="shared" ref="F8:F14" si="1">G8+H8</f>
        <v>9796</v>
      </c>
      <c r="G8" s="302">
        <f>SUM(G9:G9)</f>
        <v>9020</v>
      </c>
      <c r="H8" s="242">
        <f>SUM(H9:H9)</f>
        <v>776</v>
      </c>
      <c r="I8" s="242">
        <f>J8+K8</f>
        <v>1020</v>
      </c>
      <c r="J8" s="242">
        <f>SUM(J9:J9)</f>
        <v>530</v>
      </c>
      <c r="K8" s="242">
        <f>SUM(K9:K9)</f>
        <v>490</v>
      </c>
      <c r="L8" s="242">
        <f>SUM(L9:L9)</f>
        <v>40</v>
      </c>
      <c r="M8" s="242">
        <f>SUM(M9:M9)</f>
        <v>0</v>
      </c>
      <c r="N8" s="241"/>
    </row>
    <row r="9" spans="1:14" ht="30" hidden="1">
      <c r="A9" s="8">
        <v>5</v>
      </c>
      <c r="B9" s="243" t="s">
        <v>23</v>
      </c>
      <c r="C9" s="243"/>
      <c r="D9" s="243"/>
      <c r="E9" s="9" t="s">
        <v>19</v>
      </c>
      <c r="F9" s="244">
        <f t="shared" si="1"/>
        <v>9796</v>
      </c>
      <c r="G9" s="303">
        <v>9020</v>
      </c>
      <c r="H9" s="245">
        <v>776</v>
      </c>
      <c r="I9" s="243"/>
      <c r="J9" s="244">
        <f t="shared" ref="J9" si="2">K9+L9</f>
        <v>530</v>
      </c>
      <c r="K9" s="246">
        <v>490</v>
      </c>
      <c r="L9" s="246">
        <v>40</v>
      </c>
      <c r="M9" s="246"/>
      <c r="N9" s="243"/>
    </row>
    <row r="10" spans="1:14" hidden="1">
      <c r="A10" s="6" t="s">
        <v>26</v>
      </c>
      <c r="B10" s="483" t="s">
        <v>27</v>
      </c>
      <c r="C10" s="484"/>
      <c r="D10" s="6"/>
      <c r="E10" s="6"/>
      <c r="F10" s="242">
        <f t="shared" si="1"/>
        <v>126092</v>
      </c>
      <c r="G10" s="302">
        <f>SUM(G11:G12)</f>
        <v>121865</v>
      </c>
      <c r="H10" s="242">
        <f>SUM(H11:H12)</f>
        <v>4227</v>
      </c>
      <c r="I10" s="242"/>
      <c r="J10" s="242">
        <f t="shared" ref="J10:M10" si="3">SUM(J11:J12)</f>
        <v>34157</v>
      </c>
      <c r="K10" s="242">
        <f t="shared" si="3"/>
        <v>32651</v>
      </c>
      <c r="L10" s="242">
        <f t="shared" si="3"/>
        <v>1506</v>
      </c>
      <c r="M10" s="242">
        <f t="shared" si="3"/>
        <v>0</v>
      </c>
      <c r="N10" s="6"/>
    </row>
    <row r="11" spans="1:14" ht="60" hidden="1">
      <c r="A11" s="10">
        <v>1</v>
      </c>
      <c r="B11" s="243" t="s">
        <v>28</v>
      </c>
      <c r="C11" s="10" t="s">
        <v>29</v>
      </c>
      <c r="D11" s="10" t="s">
        <v>30</v>
      </c>
      <c r="E11" s="8" t="s">
        <v>31</v>
      </c>
      <c r="F11" s="244">
        <f t="shared" si="1"/>
        <v>70000</v>
      </c>
      <c r="G11" s="304">
        <v>66247</v>
      </c>
      <c r="H11" s="244">
        <v>3753</v>
      </c>
      <c r="I11" s="248"/>
      <c r="J11" s="244">
        <f>K11+L11</f>
        <v>32157</v>
      </c>
      <c r="K11" s="244">
        <v>30651</v>
      </c>
      <c r="L11" s="244">
        <v>1506</v>
      </c>
      <c r="M11" s="248"/>
      <c r="N11" s="4"/>
    </row>
    <row r="12" spans="1:14" ht="60" hidden="1">
      <c r="A12" s="10">
        <v>2</v>
      </c>
      <c r="B12" s="243" t="s">
        <v>32</v>
      </c>
      <c r="C12" s="10" t="s">
        <v>29</v>
      </c>
      <c r="D12" s="10" t="s">
        <v>30</v>
      </c>
      <c r="E12" s="8" t="s">
        <v>33</v>
      </c>
      <c r="F12" s="244">
        <f t="shared" si="1"/>
        <v>56092</v>
      </c>
      <c r="G12" s="304">
        <v>55618</v>
      </c>
      <c r="H12" s="244">
        <v>474</v>
      </c>
      <c r="I12" s="249"/>
      <c r="J12" s="244">
        <f>K12+L12</f>
        <v>2000</v>
      </c>
      <c r="K12" s="244">
        <v>2000</v>
      </c>
      <c r="L12" s="244"/>
      <c r="M12" s="248"/>
      <c r="N12" s="4"/>
    </row>
    <row r="13" spans="1:14" ht="42.75" hidden="1">
      <c r="A13" s="322" t="s">
        <v>34</v>
      </c>
      <c r="B13" s="238" t="s">
        <v>35</v>
      </c>
      <c r="C13" s="238"/>
      <c r="D13" s="238"/>
      <c r="E13" s="4"/>
      <c r="F13" s="250">
        <f t="shared" si="1"/>
        <v>45000</v>
      </c>
      <c r="G13" s="305">
        <f>SUM(G14:G14)</f>
        <v>43000</v>
      </c>
      <c r="H13" s="250">
        <f>SUM(H14:H14)</f>
        <v>2000</v>
      </c>
      <c r="I13" s="251"/>
      <c r="J13" s="250">
        <f>K13+L13</f>
        <v>2000</v>
      </c>
      <c r="K13" s="250">
        <f>SUM(K14:K14)</f>
        <v>2000</v>
      </c>
      <c r="L13" s="250">
        <f>SUM(L14:L14)</f>
        <v>0</v>
      </c>
      <c r="M13" s="250">
        <f>SUM(M14:M14)</f>
        <v>0</v>
      </c>
      <c r="N13" s="4"/>
    </row>
    <row r="14" spans="1:14" ht="75" hidden="1">
      <c r="A14" s="10">
        <v>5</v>
      </c>
      <c r="B14" s="243" t="s">
        <v>37</v>
      </c>
      <c r="C14" s="10" t="s">
        <v>38</v>
      </c>
      <c r="D14" s="10" t="s">
        <v>36</v>
      </c>
      <c r="E14" s="8" t="s">
        <v>33</v>
      </c>
      <c r="F14" s="244">
        <f t="shared" si="1"/>
        <v>45000</v>
      </c>
      <c r="G14" s="304">
        <v>43000</v>
      </c>
      <c r="H14" s="244">
        <v>2000</v>
      </c>
      <c r="I14" s="249"/>
      <c r="J14" s="244">
        <f t="shared" ref="J14" si="4">K14+L14</f>
        <v>2000</v>
      </c>
      <c r="K14" s="244">
        <v>2000</v>
      </c>
      <c r="L14" s="244"/>
      <c r="M14" s="248"/>
      <c r="N14" s="4"/>
    </row>
    <row r="15" spans="1:14" ht="85.5" hidden="1">
      <c r="A15" s="11" t="s">
        <v>39</v>
      </c>
      <c r="B15" s="241" t="s">
        <v>40</v>
      </c>
      <c r="C15" s="11"/>
      <c r="D15" s="11"/>
      <c r="E15" s="322"/>
      <c r="F15" s="250">
        <f t="shared" ref="F15:M15" si="5">F16</f>
        <v>30170</v>
      </c>
      <c r="G15" s="305">
        <f t="shared" si="5"/>
        <v>28733</v>
      </c>
      <c r="H15" s="250">
        <f t="shared" si="5"/>
        <v>1437</v>
      </c>
      <c r="I15" s="250">
        <f t="shared" si="5"/>
        <v>0</v>
      </c>
      <c r="J15" s="250">
        <f t="shared" si="5"/>
        <v>6490</v>
      </c>
      <c r="K15" s="250">
        <f t="shared" si="5"/>
        <v>6181</v>
      </c>
      <c r="L15" s="250">
        <f t="shared" si="5"/>
        <v>309</v>
      </c>
      <c r="M15" s="250">
        <f t="shared" si="5"/>
        <v>0</v>
      </c>
      <c r="N15" s="6"/>
    </row>
    <row r="16" spans="1:14"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4"/>
    </row>
    <row r="17" spans="1:14" ht="57" hidden="1">
      <c r="A17" s="322" t="s">
        <v>44</v>
      </c>
      <c r="B17" s="238" t="s">
        <v>45</v>
      </c>
      <c r="C17" s="238"/>
      <c r="D17" s="238"/>
      <c r="E17" s="238"/>
      <c r="F17" s="239">
        <f t="shared" ref="F17:M17" si="6">F18+F996+F1000+F1002</f>
        <v>30170</v>
      </c>
      <c r="G17" s="301">
        <f t="shared" si="6"/>
        <v>28733</v>
      </c>
      <c r="H17" s="239">
        <f t="shared" si="6"/>
        <v>1437</v>
      </c>
      <c r="I17" s="239">
        <f t="shared" si="6"/>
        <v>0</v>
      </c>
      <c r="J17" s="239">
        <f t="shared" si="6"/>
        <v>6490</v>
      </c>
      <c r="K17" s="239">
        <f t="shared" si="6"/>
        <v>6181</v>
      </c>
      <c r="L17" s="239">
        <f t="shared" si="6"/>
        <v>309</v>
      </c>
      <c r="M17" s="239">
        <f t="shared" si="6"/>
        <v>0</v>
      </c>
      <c r="N17" s="238"/>
    </row>
    <row r="18" spans="1:14"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row>
    <row r="19" spans="1:14" ht="57">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
    </row>
    <row r="20" spans="1:14" ht="60">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2"/>
    </row>
    <row r="21" spans="1:14">
      <c r="A21" s="322"/>
      <c r="B21" s="322" t="s">
        <v>716</v>
      </c>
      <c r="C21" s="15"/>
      <c r="D21" s="15"/>
      <c r="E21" s="15"/>
      <c r="F21" s="344">
        <f t="shared" ref="F21:M21" si="7">F22+F27+F30+F33+F35+F39+F43+F46+F54+F50+F57+F63+F67+F75+F77+F82+F86</f>
        <v>35141.89</v>
      </c>
      <c r="G21" s="344">
        <f t="shared" si="7"/>
        <v>33469.08</v>
      </c>
      <c r="H21" s="344">
        <f t="shared" si="7"/>
        <v>1672.8100000000002</v>
      </c>
      <c r="I21" s="344">
        <f t="shared" si="7"/>
        <v>0</v>
      </c>
      <c r="J21" s="344">
        <f t="shared" si="7"/>
        <v>35141.89</v>
      </c>
      <c r="K21" s="344">
        <f t="shared" si="7"/>
        <v>33469.08</v>
      </c>
      <c r="L21" s="344">
        <f t="shared" si="7"/>
        <v>1672.8100000000002</v>
      </c>
      <c r="M21" s="344">
        <f t="shared" si="7"/>
        <v>0</v>
      </c>
      <c r="N21" s="345"/>
    </row>
    <row r="22" spans="1:14">
      <c r="A22" s="6" t="s">
        <v>60</v>
      </c>
      <c r="B22" s="6" t="s">
        <v>61</v>
      </c>
      <c r="C22" s="16"/>
      <c r="D22" s="16"/>
      <c r="E22" s="16"/>
      <c r="F22" s="371">
        <f t="shared" ref="F22:M22" si="8">SUM(F23:F26)</f>
        <v>813.12000000000012</v>
      </c>
      <c r="G22" s="372">
        <f t="shared" si="8"/>
        <v>774.40000000000009</v>
      </c>
      <c r="H22" s="372">
        <f t="shared" si="8"/>
        <v>38.72</v>
      </c>
      <c r="I22" s="372">
        <f t="shared" si="8"/>
        <v>0</v>
      </c>
      <c r="J22" s="372">
        <f t="shared" si="8"/>
        <v>813.12000000000012</v>
      </c>
      <c r="K22" s="372">
        <f t="shared" si="8"/>
        <v>774.40000000000009</v>
      </c>
      <c r="L22" s="372">
        <f t="shared" si="8"/>
        <v>38.72</v>
      </c>
      <c r="M22" s="372">
        <f t="shared" si="8"/>
        <v>0</v>
      </c>
      <c r="N22" s="347"/>
    </row>
    <row r="23" spans="1:14" ht="75">
      <c r="A23" s="143">
        <v>10</v>
      </c>
      <c r="B23" s="350" t="s">
        <v>82</v>
      </c>
      <c r="C23" s="143" t="s">
        <v>63</v>
      </c>
      <c r="D23" s="143" t="s">
        <v>83</v>
      </c>
      <c r="E23" s="143" t="s">
        <v>55</v>
      </c>
      <c r="F23" s="145">
        <f t="shared" ref="F23:F38" si="9">G23+H23</f>
        <v>105</v>
      </c>
      <c r="G23" s="309">
        <v>100</v>
      </c>
      <c r="H23" s="145">
        <v>5</v>
      </c>
      <c r="I23" s="147"/>
      <c r="J23" s="146">
        <f t="shared" ref="J23:J38" si="10">K23+L23</f>
        <v>105</v>
      </c>
      <c r="K23" s="378">
        <f>+G23</f>
        <v>100</v>
      </c>
      <c r="L23" s="378">
        <f t="shared" ref="L23:M23" si="11">+H23</f>
        <v>5</v>
      </c>
      <c r="M23" s="378">
        <f t="shared" si="11"/>
        <v>0</v>
      </c>
      <c r="N23" s="147"/>
    </row>
    <row r="24" spans="1:14" ht="75">
      <c r="A24" s="143">
        <v>11</v>
      </c>
      <c r="B24" s="350" t="s">
        <v>84</v>
      </c>
      <c r="C24" s="143" t="s">
        <v>63</v>
      </c>
      <c r="D24" s="143" t="s">
        <v>85</v>
      </c>
      <c r="E24" s="143" t="s">
        <v>55</v>
      </c>
      <c r="F24" s="145">
        <f t="shared" si="9"/>
        <v>131.04</v>
      </c>
      <c r="G24" s="309">
        <v>124.8</v>
      </c>
      <c r="H24" s="145">
        <v>6.24</v>
      </c>
      <c r="I24" s="147"/>
      <c r="J24" s="146">
        <f t="shared" si="10"/>
        <v>131.04</v>
      </c>
      <c r="K24" s="378">
        <f t="shared" ref="K24:K26" si="12">+G24</f>
        <v>124.8</v>
      </c>
      <c r="L24" s="378">
        <f t="shared" ref="L24:L26" si="13">+H24</f>
        <v>6.24</v>
      </c>
      <c r="M24" s="378">
        <f t="shared" ref="M24:M26" si="14">+I24</f>
        <v>0</v>
      </c>
      <c r="N24" s="147"/>
    </row>
    <row r="25" spans="1:14" ht="75">
      <c r="A25" s="143">
        <v>12</v>
      </c>
      <c r="B25" s="350" t="s">
        <v>86</v>
      </c>
      <c r="C25" s="143" t="s">
        <v>66</v>
      </c>
      <c r="D25" s="143" t="s">
        <v>87</v>
      </c>
      <c r="E25" s="143" t="s">
        <v>55</v>
      </c>
      <c r="F25" s="145">
        <f t="shared" si="9"/>
        <v>288.54000000000002</v>
      </c>
      <c r="G25" s="309">
        <v>274.8</v>
      </c>
      <c r="H25" s="145">
        <v>13.74</v>
      </c>
      <c r="I25" s="147">
        <v>0</v>
      </c>
      <c r="J25" s="146">
        <f t="shared" si="10"/>
        <v>288.54000000000002</v>
      </c>
      <c r="K25" s="378">
        <f t="shared" si="12"/>
        <v>274.8</v>
      </c>
      <c r="L25" s="378">
        <f t="shared" si="13"/>
        <v>13.74</v>
      </c>
      <c r="M25" s="378">
        <f t="shared" si="14"/>
        <v>0</v>
      </c>
      <c r="N25" s="147"/>
    </row>
    <row r="26" spans="1:14" ht="75">
      <c r="A26" s="143">
        <v>13</v>
      </c>
      <c r="B26" s="350" t="s">
        <v>88</v>
      </c>
      <c r="C26" s="143" t="s">
        <v>69</v>
      </c>
      <c r="D26" s="143" t="s">
        <v>89</v>
      </c>
      <c r="E26" s="143" t="s">
        <v>55</v>
      </c>
      <c r="F26" s="145">
        <f t="shared" si="9"/>
        <v>288.54000000000002</v>
      </c>
      <c r="G26" s="309">
        <v>274.8</v>
      </c>
      <c r="H26" s="145">
        <v>13.74</v>
      </c>
      <c r="I26" s="147"/>
      <c r="J26" s="146">
        <f t="shared" si="10"/>
        <v>288.54000000000002</v>
      </c>
      <c r="K26" s="378">
        <f t="shared" si="12"/>
        <v>274.8</v>
      </c>
      <c r="L26" s="378">
        <f t="shared" si="13"/>
        <v>13.74</v>
      </c>
      <c r="M26" s="378">
        <f t="shared" si="14"/>
        <v>0</v>
      </c>
      <c r="N26" s="147"/>
    </row>
    <row r="27" spans="1:14">
      <c r="A27" s="6" t="s">
        <v>90</v>
      </c>
      <c r="B27" s="351" t="s">
        <v>91</v>
      </c>
      <c r="C27" s="6"/>
      <c r="D27" s="23">
        <v>0</v>
      </c>
      <c r="E27" s="23"/>
      <c r="F27" s="373">
        <f t="shared" ref="F27:M27" si="15">SUM(F28:F29)</f>
        <v>2625</v>
      </c>
      <c r="G27" s="374">
        <f t="shared" si="15"/>
        <v>2500</v>
      </c>
      <c r="H27" s="373">
        <f t="shared" si="15"/>
        <v>125</v>
      </c>
      <c r="I27" s="373">
        <f t="shared" si="15"/>
        <v>0</v>
      </c>
      <c r="J27" s="373">
        <f t="shared" si="15"/>
        <v>2625</v>
      </c>
      <c r="K27" s="373">
        <f t="shared" si="15"/>
        <v>2500</v>
      </c>
      <c r="L27" s="373">
        <f t="shared" si="15"/>
        <v>125</v>
      </c>
      <c r="M27" s="373">
        <f t="shared" si="15"/>
        <v>0</v>
      </c>
      <c r="N27" s="16"/>
    </row>
    <row r="28" spans="1:14" ht="60">
      <c r="A28" s="143">
        <v>12</v>
      </c>
      <c r="B28" s="350" t="s">
        <v>112</v>
      </c>
      <c r="C28" s="143" t="s">
        <v>106</v>
      </c>
      <c r="D28" s="143" t="s">
        <v>113</v>
      </c>
      <c r="E28" s="143" t="s">
        <v>55</v>
      </c>
      <c r="F28" s="145">
        <f t="shared" si="9"/>
        <v>1785</v>
      </c>
      <c r="G28" s="309">
        <v>1700</v>
      </c>
      <c r="H28" s="145">
        <v>85</v>
      </c>
      <c r="I28" s="147">
        <v>0</v>
      </c>
      <c r="J28" s="146">
        <f t="shared" si="10"/>
        <v>1785</v>
      </c>
      <c r="K28" s="378">
        <f>+G28</f>
        <v>1700</v>
      </c>
      <c r="L28" s="378">
        <f t="shared" ref="L28:M28" si="16">+H28</f>
        <v>85</v>
      </c>
      <c r="M28" s="378">
        <f t="shared" si="16"/>
        <v>0</v>
      </c>
      <c r="N28" s="147"/>
    </row>
    <row r="29" spans="1:14" ht="60">
      <c r="A29" s="143">
        <v>13</v>
      </c>
      <c r="B29" s="350" t="s">
        <v>114</v>
      </c>
      <c r="C29" s="143" t="s">
        <v>115</v>
      </c>
      <c r="D29" s="143" t="s">
        <v>116</v>
      </c>
      <c r="E29" s="143" t="s">
        <v>55</v>
      </c>
      <c r="F29" s="145">
        <f t="shared" si="9"/>
        <v>840</v>
      </c>
      <c r="G29" s="309">
        <v>800</v>
      </c>
      <c r="H29" s="145">
        <v>40</v>
      </c>
      <c r="I29" s="147">
        <v>0</v>
      </c>
      <c r="J29" s="146">
        <f t="shared" si="10"/>
        <v>840</v>
      </c>
      <c r="K29" s="378">
        <f>+G29</f>
        <v>800</v>
      </c>
      <c r="L29" s="378">
        <f t="shared" ref="L29" si="17">+H29</f>
        <v>40</v>
      </c>
      <c r="M29" s="378">
        <f t="shared" ref="M29" si="18">+I29</f>
        <v>0</v>
      </c>
      <c r="N29" s="147"/>
    </row>
    <row r="30" spans="1:14">
      <c r="A30" s="6" t="s">
        <v>117</v>
      </c>
      <c r="B30" s="351" t="s">
        <v>118</v>
      </c>
      <c r="C30" s="6"/>
      <c r="D30" s="23">
        <v>0</v>
      </c>
      <c r="E30" s="23"/>
      <c r="F30" s="373">
        <f t="shared" ref="F30:M30" si="19">SUM(F31:F32)</f>
        <v>2256.2399999999998</v>
      </c>
      <c r="G30" s="374">
        <f t="shared" si="19"/>
        <v>2148.8000000000002</v>
      </c>
      <c r="H30" s="373">
        <f t="shared" si="19"/>
        <v>107.44</v>
      </c>
      <c r="I30" s="373">
        <f t="shared" si="19"/>
        <v>0</v>
      </c>
      <c r="J30" s="373">
        <f t="shared" si="19"/>
        <v>2256.2399999999998</v>
      </c>
      <c r="K30" s="373">
        <f t="shared" si="19"/>
        <v>2148.8000000000002</v>
      </c>
      <c r="L30" s="373">
        <f t="shared" si="19"/>
        <v>107.44</v>
      </c>
      <c r="M30" s="373">
        <f t="shared" si="19"/>
        <v>0</v>
      </c>
      <c r="N30" s="16"/>
    </row>
    <row r="31" spans="1:14" ht="75">
      <c r="A31" s="143">
        <v>7</v>
      </c>
      <c r="B31" s="350" t="s">
        <v>133</v>
      </c>
      <c r="C31" s="143" t="s">
        <v>134</v>
      </c>
      <c r="D31" s="143" t="s">
        <v>128</v>
      </c>
      <c r="E31" s="143" t="s">
        <v>55</v>
      </c>
      <c r="F31" s="145">
        <f t="shared" si="9"/>
        <v>1626.24</v>
      </c>
      <c r="G31" s="309">
        <v>1548.8</v>
      </c>
      <c r="H31" s="145">
        <v>77.44</v>
      </c>
      <c r="I31" s="147">
        <v>0</v>
      </c>
      <c r="J31" s="146">
        <f t="shared" si="10"/>
        <v>1626.24</v>
      </c>
      <c r="K31" s="378">
        <f>+G31</f>
        <v>1548.8</v>
      </c>
      <c r="L31" s="378">
        <f t="shared" ref="L31:M31" si="20">+H31</f>
        <v>77.44</v>
      </c>
      <c r="M31" s="378">
        <f t="shared" si="20"/>
        <v>0</v>
      </c>
      <c r="N31" s="147"/>
    </row>
    <row r="32" spans="1:14" ht="30">
      <c r="A32" s="143">
        <v>8</v>
      </c>
      <c r="B32" s="350" t="s">
        <v>135</v>
      </c>
      <c r="C32" s="143" t="s">
        <v>134</v>
      </c>
      <c r="D32" s="143" t="s">
        <v>136</v>
      </c>
      <c r="E32" s="143" t="s">
        <v>55</v>
      </c>
      <c r="F32" s="145">
        <f t="shared" si="9"/>
        <v>630</v>
      </c>
      <c r="G32" s="309">
        <v>600</v>
      </c>
      <c r="H32" s="145">
        <v>30</v>
      </c>
      <c r="I32" s="147">
        <v>0</v>
      </c>
      <c r="J32" s="146">
        <f t="shared" si="10"/>
        <v>630</v>
      </c>
      <c r="K32" s="378">
        <f>+G32</f>
        <v>600</v>
      </c>
      <c r="L32" s="378">
        <f t="shared" ref="L32" si="21">+H32</f>
        <v>30</v>
      </c>
      <c r="M32" s="378">
        <f t="shared" ref="M32" si="22">+I32</f>
        <v>0</v>
      </c>
      <c r="N32" s="147"/>
    </row>
    <row r="33" spans="1:14">
      <c r="A33" s="6" t="s">
        <v>137</v>
      </c>
      <c r="B33" s="351" t="s">
        <v>138</v>
      </c>
      <c r="C33" s="24"/>
      <c r="D33" s="23">
        <v>0</v>
      </c>
      <c r="E33" s="23"/>
      <c r="F33" s="373">
        <f t="shared" ref="F33:M33" si="23">SUM(F34:F34)</f>
        <v>506.1</v>
      </c>
      <c r="G33" s="374">
        <f t="shared" si="23"/>
        <v>482</v>
      </c>
      <c r="H33" s="373">
        <f t="shared" si="23"/>
        <v>24.1</v>
      </c>
      <c r="I33" s="373">
        <f t="shared" si="23"/>
        <v>0</v>
      </c>
      <c r="J33" s="373">
        <f t="shared" si="23"/>
        <v>506.1</v>
      </c>
      <c r="K33" s="373">
        <f t="shared" si="23"/>
        <v>482</v>
      </c>
      <c r="L33" s="373">
        <f t="shared" si="23"/>
        <v>24.1</v>
      </c>
      <c r="M33" s="373">
        <f t="shared" si="23"/>
        <v>0</v>
      </c>
      <c r="N33" s="17"/>
    </row>
    <row r="34" spans="1:14" ht="45">
      <c r="A34" s="8">
        <v>8</v>
      </c>
      <c r="B34" s="353" t="s">
        <v>146</v>
      </c>
      <c r="C34" s="8" t="s">
        <v>145</v>
      </c>
      <c r="D34" s="22" t="s">
        <v>142</v>
      </c>
      <c r="E34" s="8" t="s">
        <v>55</v>
      </c>
      <c r="F34" s="131">
        <f t="shared" si="9"/>
        <v>506.1</v>
      </c>
      <c r="G34" s="306">
        <v>482</v>
      </c>
      <c r="H34" s="294">
        <v>24.1</v>
      </c>
      <c r="I34" s="15">
        <v>0</v>
      </c>
      <c r="J34" s="134">
        <f t="shared" si="10"/>
        <v>506.1</v>
      </c>
      <c r="K34" s="379">
        <f>+G34</f>
        <v>482</v>
      </c>
      <c r="L34" s="379">
        <f t="shared" ref="L34:M34" si="24">+H34</f>
        <v>24.1</v>
      </c>
      <c r="M34" s="379">
        <f t="shared" si="24"/>
        <v>0</v>
      </c>
      <c r="N34" s="15"/>
    </row>
    <row r="35" spans="1:14">
      <c r="A35" s="6" t="s">
        <v>147</v>
      </c>
      <c r="B35" s="351" t="s">
        <v>148</v>
      </c>
      <c r="C35" s="24"/>
      <c r="D35" s="23">
        <v>0</v>
      </c>
      <c r="E35" s="23"/>
      <c r="F35" s="373">
        <f t="shared" ref="F35:M35" si="25">SUM(F36:F38)</f>
        <v>2733.8</v>
      </c>
      <c r="G35" s="374">
        <f t="shared" si="25"/>
        <v>2606.8000000000002</v>
      </c>
      <c r="H35" s="373">
        <f t="shared" si="25"/>
        <v>127</v>
      </c>
      <c r="I35" s="373">
        <f t="shared" si="25"/>
        <v>0</v>
      </c>
      <c r="J35" s="373">
        <f t="shared" si="25"/>
        <v>2733.8</v>
      </c>
      <c r="K35" s="373">
        <f t="shared" si="25"/>
        <v>2606.8000000000002</v>
      </c>
      <c r="L35" s="373">
        <f t="shared" si="25"/>
        <v>127</v>
      </c>
      <c r="M35" s="373">
        <f t="shared" si="25"/>
        <v>0</v>
      </c>
      <c r="N35" s="16"/>
    </row>
    <row r="36" spans="1:14" ht="30">
      <c r="A36" s="21">
        <v>12</v>
      </c>
      <c r="B36" s="354" t="s">
        <v>179</v>
      </c>
      <c r="C36" s="21" t="s">
        <v>58</v>
      </c>
      <c r="D36" s="21" t="s">
        <v>180</v>
      </c>
      <c r="E36" s="21" t="s">
        <v>55</v>
      </c>
      <c r="F36" s="131">
        <f t="shared" si="9"/>
        <v>996</v>
      </c>
      <c r="G36" s="306">
        <v>950</v>
      </c>
      <c r="H36" s="131">
        <v>46</v>
      </c>
      <c r="I36" s="15">
        <v>0</v>
      </c>
      <c r="J36" s="134">
        <f t="shared" si="10"/>
        <v>996</v>
      </c>
      <c r="K36" s="379">
        <f>+G36</f>
        <v>950</v>
      </c>
      <c r="L36" s="379">
        <f t="shared" ref="L36:M36" si="26">+H36</f>
        <v>46</v>
      </c>
      <c r="M36" s="379">
        <f t="shared" si="26"/>
        <v>0</v>
      </c>
      <c r="N36" s="15"/>
    </row>
    <row r="37" spans="1:14" ht="75">
      <c r="A37" s="21">
        <v>13</v>
      </c>
      <c r="B37" s="354" t="s">
        <v>181</v>
      </c>
      <c r="C37" s="21" t="s">
        <v>182</v>
      </c>
      <c r="D37" s="21" t="s">
        <v>151</v>
      </c>
      <c r="E37" s="21" t="s">
        <v>55</v>
      </c>
      <c r="F37" s="131">
        <f t="shared" si="9"/>
        <v>996</v>
      </c>
      <c r="G37" s="306">
        <v>950</v>
      </c>
      <c r="H37" s="131">
        <v>46</v>
      </c>
      <c r="I37" s="15">
        <v>0</v>
      </c>
      <c r="J37" s="134">
        <f t="shared" si="10"/>
        <v>996</v>
      </c>
      <c r="K37" s="379">
        <f t="shared" ref="K37:K38" si="27">+G37</f>
        <v>950</v>
      </c>
      <c r="L37" s="379">
        <f t="shared" ref="L37:L38" si="28">+H37</f>
        <v>46</v>
      </c>
      <c r="M37" s="379">
        <f t="shared" ref="M37:M38" si="29">+I37</f>
        <v>0</v>
      </c>
      <c r="N37" s="15"/>
    </row>
    <row r="38" spans="1:14" ht="75">
      <c r="A38" s="21">
        <v>14</v>
      </c>
      <c r="B38" s="354" t="s">
        <v>183</v>
      </c>
      <c r="C38" s="21" t="s">
        <v>184</v>
      </c>
      <c r="D38" s="21" t="s">
        <v>151</v>
      </c>
      <c r="E38" s="21" t="s">
        <v>55</v>
      </c>
      <c r="F38" s="131">
        <f t="shared" si="9"/>
        <v>741.8</v>
      </c>
      <c r="G38" s="306">
        <v>706.8</v>
      </c>
      <c r="H38" s="131">
        <v>35</v>
      </c>
      <c r="I38" s="15">
        <v>0</v>
      </c>
      <c r="J38" s="134">
        <f t="shared" si="10"/>
        <v>741.8</v>
      </c>
      <c r="K38" s="379">
        <f t="shared" si="27"/>
        <v>706.8</v>
      </c>
      <c r="L38" s="379">
        <f t="shared" si="28"/>
        <v>35</v>
      </c>
      <c r="M38" s="379">
        <f t="shared" si="29"/>
        <v>0</v>
      </c>
      <c r="N38" s="15"/>
    </row>
    <row r="39" spans="1:14">
      <c r="A39" s="6" t="s">
        <v>185</v>
      </c>
      <c r="B39" s="351" t="s">
        <v>186</v>
      </c>
      <c r="C39" s="24"/>
      <c r="D39" s="23">
        <v>0</v>
      </c>
      <c r="E39" s="23"/>
      <c r="F39" s="373">
        <f t="shared" ref="F39:M39" si="30">SUM(F40:F42)</f>
        <v>2618.3900000000003</v>
      </c>
      <c r="G39" s="374">
        <f t="shared" si="30"/>
        <v>2493.6999999999998</v>
      </c>
      <c r="H39" s="373">
        <f t="shared" si="30"/>
        <v>124.69</v>
      </c>
      <c r="I39" s="373">
        <f t="shared" si="30"/>
        <v>0</v>
      </c>
      <c r="J39" s="373">
        <f t="shared" si="30"/>
        <v>2618.3900000000003</v>
      </c>
      <c r="K39" s="373">
        <f t="shared" si="30"/>
        <v>2493.6999999999998</v>
      </c>
      <c r="L39" s="373">
        <f t="shared" si="30"/>
        <v>124.69</v>
      </c>
      <c r="M39" s="373">
        <f t="shared" si="30"/>
        <v>0</v>
      </c>
      <c r="N39" s="16"/>
    </row>
    <row r="40" spans="1:14" ht="45">
      <c r="A40" s="143">
        <v>13</v>
      </c>
      <c r="B40" s="356" t="s">
        <v>217</v>
      </c>
      <c r="C40" s="149" t="s">
        <v>218</v>
      </c>
      <c r="D40" s="152" t="s">
        <v>219</v>
      </c>
      <c r="E40" s="153" t="s">
        <v>55</v>
      </c>
      <c r="F40" s="145">
        <f t="shared" ref="F40:F56" si="31">G40+H40</f>
        <v>630</v>
      </c>
      <c r="G40" s="309">
        <v>600</v>
      </c>
      <c r="H40" s="145">
        <v>30</v>
      </c>
      <c r="I40" s="147"/>
      <c r="J40" s="146">
        <f t="shared" ref="J40:J56" si="32">K40+L40</f>
        <v>630</v>
      </c>
      <c r="K40" s="378">
        <f>+G40</f>
        <v>600</v>
      </c>
      <c r="L40" s="378">
        <f t="shared" ref="L40:M40" si="33">+H40</f>
        <v>30</v>
      </c>
      <c r="M40" s="378">
        <f t="shared" si="33"/>
        <v>0</v>
      </c>
      <c r="N40" s="143" t="s">
        <v>197</v>
      </c>
    </row>
    <row r="41" spans="1:14" ht="75">
      <c r="A41" s="143">
        <v>14</v>
      </c>
      <c r="B41" s="355" t="s">
        <v>220</v>
      </c>
      <c r="C41" s="143" t="s">
        <v>202</v>
      </c>
      <c r="D41" s="152" t="s">
        <v>221</v>
      </c>
      <c r="E41" s="153" t="s">
        <v>55</v>
      </c>
      <c r="F41" s="145">
        <f t="shared" si="31"/>
        <v>1489.64</v>
      </c>
      <c r="G41" s="309">
        <v>1418.7</v>
      </c>
      <c r="H41" s="145">
        <v>70.94</v>
      </c>
      <c r="I41" s="147"/>
      <c r="J41" s="146">
        <f t="shared" si="32"/>
        <v>1489.64</v>
      </c>
      <c r="K41" s="378">
        <f t="shared" ref="K41:K42" si="34">+G41</f>
        <v>1418.7</v>
      </c>
      <c r="L41" s="378">
        <f t="shared" ref="L41:L42" si="35">+H41</f>
        <v>70.94</v>
      </c>
      <c r="M41" s="378">
        <f t="shared" ref="M41:M42" si="36">+I41</f>
        <v>0</v>
      </c>
      <c r="N41" s="143" t="s">
        <v>197</v>
      </c>
    </row>
    <row r="42" spans="1:14" ht="45">
      <c r="A42" s="8">
        <v>15</v>
      </c>
      <c r="B42" s="381" t="s">
        <v>803</v>
      </c>
      <c r="C42" s="8" t="s">
        <v>804</v>
      </c>
      <c r="D42" s="22" t="s">
        <v>805</v>
      </c>
      <c r="E42" s="21" t="s">
        <v>55</v>
      </c>
      <c r="F42" s="131">
        <f t="shared" si="31"/>
        <v>498.75</v>
      </c>
      <c r="G42" s="306">
        <v>475</v>
      </c>
      <c r="H42" s="131">
        <f>G42*5%</f>
        <v>23.75</v>
      </c>
      <c r="I42" s="15"/>
      <c r="J42" s="134">
        <f t="shared" si="32"/>
        <v>498.75</v>
      </c>
      <c r="K42" s="378">
        <f t="shared" si="34"/>
        <v>475</v>
      </c>
      <c r="L42" s="378">
        <f t="shared" si="35"/>
        <v>23.75</v>
      </c>
      <c r="M42" s="378">
        <f t="shared" si="36"/>
        <v>0</v>
      </c>
      <c r="N42" s="8" t="s">
        <v>197</v>
      </c>
    </row>
    <row r="43" spans="1:14">
      <c r="A43" s="6" t="s">
        <v>222</v>
      </c>
      <c r="B43" s="358" t="s">
        <v>223</v>
      </c>
      <c r="C43" s="24"/>
      <c r="D43" s="23">
        <v>0</v>
      </c>
      <c r="E43" s="23"/>
      <c r="F43" s="373">
        <f t="shared" ref="F43:M43" si="37">SUM(F44:F45)</f>
        <v>489.6</v>
      </c>
      <c r="G43" s="374">
        <f t="shared" si="37"/>
        <v>465.6</v>
      </c>
      <c r="H43" s="373">
        <f t="shared" si="37"/>
        <v>24</v>
      </c>
      <c r="I43" s="373">
        <f t="shared" si="37"/>
        <v>0</v>
      </c>
      <c r="J43" s="373">
        <f t="shared" si="37"/>
        <v>489.6</v>
      </c>
      <c r="K43" s="373">
        <f t="shared" si="37"/>
        <v>465.6</v>
      </c>
      <c r="L43" s="373">
        <f t="shared" si="37"/>
        <v>24</v>
      </c>
      <c r="M43" s="373">
        <f t="shared" si="37"/>
        <v>0</v>
      </c>
      <c r="N43" s="16"/>
    </row>
    <row r="44" spans="1:14" ht="75">
      <c r="A44" s="143">
        <v>11</v>
      </c>
      <c r="B44" s="350" t="s">
        <v>243</v>
      </c>
      <c r="C44" s="143" t="s">
        <v>231</v>
      </c>
      <c r="D44" s="143" t="s">
        <v>159</v>
      </c>
      <c r="E44" s="143" t="s">
        <v>55</v>
      </c>
      <c r="F44" s="145">
        <f t="shared" si="31"/>
        <v>244.8</v>
      </c>
      <c r="G44" s="309">
        <v>232.8</v>
      </c>
      <c r="H44" s="145">
        <v>12</v>
      </c>
      <c r="I44" s="147"/>
      <c r="J44" s="146">
        <f t="shared" si="32"/>
        <v>244.8</v>
      </c>
      <c r="K44" s="378">
        <f>+G44</f>
        <v>232.8</v>
      </c>
      <c r="L44" s="378">
        <f t="shared" ref="L44:M44" si="38">+H44</f>
        <v>12</v>
      </c>
      <c r="M44" s="378">
        <f t="shared" si="38"/>
        <v>0</v>
      </c>
      <c r="N44" s="147"/>
    </row>
    <row r="45" spans="1:14" ht="75">
      <c r="A45" s="143">
        <v>12</v>
      </c>
      <c r="B45" s="350" t="s">
        <v>244</v>
      </c>
      <c r="C45" s="143" t="s">
        <v>228</v>
      </c>
      <c r="D45" s="143" t="s">
        <v>159</v>
      </c>
      <c r="E45" s="143" t="s">
        <v>55</v>
      </c>
      <c r="F45" s="145">
        <f t="shared" si="31"/>
        <v>244.8</v>
      </c>
      <c r="G45" s="309">
        <v>232.8</v>
      </c>
      <c r="H45" s="145">
        <v>12</v>
      </c>
      <c r="I45" s="147"/>
      <c r="J45" s="146">
        <f t="shared" si="32"/>
        <v>244.8</v>
      </c>
      <c r="K45" s="378">
        <f>+G45</f>
        <v>232.8</v>
      </c>
      <c r="L45" s="378">
        <f t="shared" ref="L45" si="39">+H45</f>
        <v>12</v>
      </c>
      <c r="M45" s="378">
        <f t="shared" ref="M45" si="40">+I45</f>
        <v>0</v>
      </c>
      <c r="N45" s="147"/>
    </row>
    <row r="46" spans="1:14">
      <c r="A46" s="154" t="s">
        <v>245</v>
      </c>
      <c r="B46" s="359" t="s">
        <v>246</v>
      </c>
      <c r="C46" s="155"/>
      <c r="D46" s="156">
        <v>0</v>
      </c>
      <c r="E46" s="156"/>
      <c r="F46" s="380">
        <f t="shared" ref="F46:M46" si="41">SUM(F47:F49)</f>
        <v>2245.12</v>
      </c>
      <c r="G46" s="385">
        <f t="shared" si="41"/>
        <v>2138.21</v>
      </c>
      <c r="H46" s="380">
        <f t="shared" si="41"/>
        <v>106.91</v>
      </c>
      <c r="I46" s="380">
        <f t="shared" si="41"/>
        <v>0</v>
      </c>
      <c r="J46" s="380">
        <f t="shared" si="41"/>
        <v>2245.12</v>
      </c>
      <c r="K46" s="380">
        <f t="shared" si="41"/>
        <v>2138.21</v>
      </c>
      <c r="L46" s="380">
        <f t="shared" si="41"/>
        <v>106.91</v>
      </c>
      <c r="M46" s="380">
        <f t="shared" si="41"/>
        <v>0</v>
      </c>
      <c r="N46" s="158"/>
    </row>
    <row r="47" spans="1:14" ht="30">
      <c r="A47" s="143">
        <v>14</v>
      </c>
      <c r="B47" s="350" t="s">
        <v>267</v>
      </c>
      <c r="C47" s="143" t="s">
        <v>268</v>
      </c>
      <c r="D47" s="143" t="s">
        <v>269</v>
      </c>
      <c r="E47" s="143" t="s">
        <v>55</v>
      </c>
      <c r="F47" s="145">
        <f t="shared" si="31"/>
        <v>577.5</v>
      </c>
      <c r="G47" s="309">
        <v>550</v>
      </c>
      <c r="H47" s="145">
        <v>27.5</v>
      </c>
      <c r="I47" s="147"/>
      <c r="J47" s="146">
        <f t="shared" si="32"/>
        <v>577.5</v>
      </c>
      <c r="K47" s="378">
        <f>+G47</f>
        <v>550</v>
      </c>
      <c r="L47" s="378">
        <f t="shared" ref="L47:M47" si="42">+H47</f>
        <v>27.5</v>
      </c>
      <c r="M47" s="378">
        <f t="shared" si="42"/>
        <v>0</v>
      </c>
      <c r="N47" s="147"/>
    </row>
    <row r="48" spans="1:14" ht="75">
      <c r="A48" s="143">
        <v>15</v>
      </c>
      <c r="B48" s="350" t="s">
        <v>270</v>
      </c>
      <c r="C48" s="143" t="s">
        <v>271</v>
      </c>
      <c r="D48" s="143" t="s">
        <v>110</v>
      </c>
      <c r="E48" s="143" t="s">
        <v>55</v>
      </c>
      <c r="F48" s="145">
        <f t="shared" si="31"/>
        <v>735</v>
      </c>
      <c r="G48" s="309">
        <v>700</v>
      </c>
      <c r="H48" s="145">
        <v>35</v>
      </c>
      <c r="I48" s="147"/>
      <c r="J48" s="146">
        <f t="shared" si="32"/>
        <v>735</v>
      </c>
      <c r="K48" s="378">
        <f t="shared" ref="K48:K49" si="43">+G48</f>
        <v>700</v>
      </c>
      <c r="L48" s="378">
        <f t="shared" ref="L48:L49" si="44">+H48</f>
        <v>35</v>
      </c>
      <c r="M48" s="378">
        <f t="shared" ref="M48:M49" si="45">+I48</f>
        <v>0</v>
      </c>
      <c r="N48" s="143" t="s">
        <v>201</v>
      </c>
    </row>
    <row r="49" spans="1:14" ht="75">
      <c r="A49" s="143">
        <v>16</v>
      </c>
      <c r="B49" s="350" t="s">
        <v>272</v>
      </c>
      <c r="C49" s="143" t="s">
        <v>273</v>
      </c>
      <c r="D49" s="143" t="s">
        <v>128</v>
      </c>
      <c r="E49" s="143" t="s">
        <v>55</v>
      </c>
      <c r="F49" s="145">
        <f t="shared" si="31"/>
        <v>932.62</v>
      </c>
      <c r="G49" s="309">
        <v>888.21</v>
      </c>
      <c r="H49" s="145">
        <v>44.41</v>
      </c>
      <c r="I49" s="147"/>
      <c r="J49" s="146">
        <f t="shared" si="32"/>
        <v>932.62</v>
      </c>
      <c r="K49" s="378">
        <f t="shared" si="43"/>
        <v>888.21</v>
      </c>
      <c r="L49" s="378">
        <f t="shared" si="44"/>
        <v>44.41</v>
      </c>
      <c r="M49" s="378">
        <f t="shared" si="45"/>
        <v>0</v>
      </c>
      <c r="N49" s="143" t="s">
        <v>201</v>
      </c>
    </row>
    <row r="50" spans="1:14">
      <c r="A50" s="25" t="s">
        <v>274</v>
      </c>
      <c r="B50" s="361" t="s">
        <v>275</v>
      </c>
      <c r="C50" s="26"/>
      <c r="D50" s="23">
        <v>0</v>
      </c>
      <c r="E50" s="23"/>
      <c r="F50" s="373">
        <f t="shared" ref="F50:M50" si="46">SUM(F51:F53)</f>
        <v>2519.4299999999998</v>
      </c>
      <c r="G50" s="374">
        <f t="shared" si="46"/>
        <v>2399.4299999999998</v>
      </c>
      <c r="H50" s="373">
        <f t="shared" si="46"/>
        <v>120</v>
      </c>
      <c r="I50" s="373">
        <f t="shared" si="46"/>
        <v>0</v>
      </c>
      <c r="J50" s="373">
        <f t="shared" si="46"/>
        <v>2519.4299999999998</v>
      </c>
      <c r="K50" s="373">
        <f t="shared" si="46"/>
        <v>2399.4299999999998</v>
      </c>
      <c r="L50" s="373">
        <f t="shared" si="46"/>
        <v>120</v>
      </c>
      <c r="M50" s="373">
        <f t="shared" si="46"/>
        <v>0</v>
      </c>
      <c r="N50" s="16"/>
    </row>
    <row r="51" spans="1:14" ht="75">
      <c r="A51" s="27">
        <v>12</v>
      </c>
      <c r="B51" s="362" t="s">
        <v>297</v>
      </c>
      <c r="C51" s="27" t="s">
        <v>298</v>
      </c>
      <c r="D51" s="8" t="s">
        <v>128</v>
      </c>
      <c r="E51" s="27" t="s">
        <v>55</v>
      </c>
      <c r="F51" s="131">
        <f t="shared" si="31"/>
        <v>1050</v>
      </c>
      <c r="G51" s="306">
        <v>1000</v>
      </c>
      <c r="H51" s="131">
        <v>50</v>
      </c>
      <c r="I51" s="15">
        <v>0</v>
      </c>
      <c r="J51" s="134">
        <f t="shared" si="32"/>
        <v>1050</v>
      </c>
      <c r="K51" s="379">
        <f>+G51</f>
        <v>1000</v>
      </c>
      <c r="L51" s="379">
        <f t="shared" ref="L51:M51" si="47">+H51</f>
        <v>50</v>
      </c>
      <c r="M51" s="379">
        <f t="shared" si="47"/>
        <v>0</v>
      </c>
      <c r="N51" s="15"/>
    </row>
    <row r="52" spans="1:14" ht="75">
      <c r="A52" s="27">
        <v>13</v>
      </c>
      <c r="B52" s="362" t="s">
        <v>299</v>
      </c>
      <c r="C52" s="27" t="s">
        <v>300</v>
      </c>
      <c r="D52" s="8" t="s">
        <v>128</v>
      </c>
      <c r="E52" s="27" t="s">
        <v>55</v>
      </c>
      <c r="F52" s="131">
        <f t="shared" si="31"/>
        <v>1050</v>
      </c>
      <c r="G52" s="306">
        <v>1000</v>
      </c>
      <c r="H52" s="131">
        <v>50</v>
      </c>
      <c r="I52" s="15">
        <v>0</v>
      </c>
      <c r="J52" s="134">
        <f t="shared" si="32"/>
        <v>1050</v>
      </c>
      <c r="K52" s="379">
        <f t="shared" ref="K52:K53" si="48">+G52</f>
        <v>1000</v>
      </c>
      <c r="L52" s="379">
        <f t="shared" ref="L52:L53" si="49">+H52</f>
        <v>50</v>
      </c>
      <c r="M52" s="379">
        <f t="shared" ref="M52:M53" si="50">+I52</f>
        <v>0</v>
      </c>
      <c r="N52" s="15"/>
    </row>
    <row r="53" spans="1:14" ht="90">
      <c r="A53" s="27">
        <v>14</v>
      </c>
      <c r="B53" s="362" t="s">
        <v>301</v>
      </c>
      <c r="C53" s="27" t="s">
        <v>300</v>
      </c>
      <c r="D53" s="8" t="s">
        <v>281</v>
      </c>
      <c r="E53" s="27" t="s">
        <v>55</v>
      </c>
      <c r="F53" s="131">
        <f t="shared" si="31"/>
        <v>419.43</v>
      </c>
      <c r="G53" s="306">
        <v>399.43</v>
      </c>
      <c r="H53" s="131">
        <v>20</v>
      </c>
      <c r="I53" s="15">
        <v>0</v>
      </c>
      <c r="J53" s="134">
        <f t="shared" si="32"/>
        <v>419.43</v>
      </c>
      <c r="K53" s="379">
        <f t="shared" si="48"/>
        <v>399.43</v>
      </c>
      <c r="L53" s="379">
        <f t="shared" si="49"/>
        <v>20</v>
      </c>
      <c r="M53" s="379">
        <f t="shared" si="50"/>
        <v>0</v>
      </c>
      <c r="N53" s="15"/>
    </row>
    <row r="54" spans="1:14">
      <c r="A54" s="6" t="s">
        <v>302</v>
      </c>
      <c r="B54" s="351" t="s">
        <v>303</v>
      </c>
      <c r="C54" s="24"/>
      <c r="D54" s="23">
        <v>0</v>
      </c>
      <c r="E54" s="23"/>
      <c r="F54" s="373">
        <f t="shared" ref="F54:M54" si="51">SUM(F55:F56)</f>
        <v>3033.4300000000003</v>
      </c>
      <c r="G54" s="374">
        <f t="shared" si="51"/>
        <v>2888.98</v>
      </c>
      <c r="H54" s="373">
        <f t="shared" si="51"/>
        <v>144.44999999999999</v>
      </c>
      <c r="I54" s="373">
        <f t="shared" si="51"/>
        <v>0</v>
      </c>
      <c r="J54" s="373">
        <f t="shared" si="51"/>
        <v>3033.4300000000003</v>
      </c>
      <c r="K54" s="373">
        <f t="shared" si="51"/>
        <v>2888.98</v>
      </c>
      <c r="L54" s="373">
        <f t="shared" si="51"/>
        <v>144.44999999999999</v>
      </c>
      <c r="M54" s="373">
        <f t="shared" si="51"/>
        <v>0</v>
      </c>
      <c r="N54" s="16"/>
    </row>
    <row r="55" spans="1:14" ht="120">
      <c r="A55" s="8">
        <v>8</v>
      </c>
      <c r="B55" s="353" t="s">
        <v>322</v>
      </c>
      <c r="C55" s="8" t="s">
        <v>57</v>
      </c>
      <c r="D55" s="8" t="s">
        <v>323</v>
      </c>
      <c r="E55" s="8" t="s">
        <v>55</v>
      </c>
      <c r="F55" s="131">
        <f t="shared" si="31"/>
        <v>1575</v>
      </c>
      <c r="G55" s="306">
        <v>1500</v>
      </c>
      <c r="H55" s="131">
        <v>75</v>
      </c>
      <c r="I55" s="15">
        <v>0</v>
      </c>
      <c r="J55" s="134">
        <f t="shared" si="32"/>
        <v>1575</v>
      </c>
      <c r="K55" s="379">
        <f>+G55</f>
        <v>1500</v>
      </c>
      <c r="L55" s="379">
        <f t="shared" ref="L55:M55" si="52">+H55</f>
        <v>75</v>
      </c>
      <c r="M55" s="379">
        <f t="shared" si="52"/>
        <v>0</v>
      </c>
      <c r="N55" s="15"/>
    </row>
    <row r="56" spans="1:14" ht="75">
      <c r="A56" s="8">
        <v>9</v>
      </c>
      <c r="B56" s="353" t="s">
        <v>324</v>
      </c>
      <c r="C56" s="8" t="s">
        <v>325</v>
      </c>
      <c r="D56" s="8" t="s">
        <v>326</v>
      </c>
      <c r="E56" s="8" t="s">
        <v>55</v>
      </c>
      <c r="F56" s="131">
        <f t="shared" si="31"/>
        <v>1458.43</v>
      </c>
      <c r="G56" s="306">
        <v>1388.98</v>
      </c>
      <c r="H56" s="131">
        <v>69.45</v>
      </c>
      <c r="I56" s="15">
        <v>0</v>
      </c>
      <c r="J56" s="134">
        <f t="shared" si="32"/>
        <v>1458.43</v>
      </c>
      <c r="K56" s="379">
        <f>+G56</f>
        <v>1388.98</v>
      </c>
      <c r="L56" s="379">
        <f t="shared" ref="L56" si="53">+H56</f>
        <v>69.45</v>
      </c>
      <c r="M56" s="379">
        <f t="shared" ref="M56" si="54">+I56</f>
        <v>0</v>
      </c>
      <c r="N56" s="15"/>
    </row>
    <row r="57" spans="1:14">
      <c r="A57" s="6" t="s">
        <v>327</v>
      </c>
      <c r="B57" s="351" t="s">
        <v>328</v>
      </c>
      <c r="C57" s="24"/>
      <c r="D57" s="23">
        <v>0</v>
      </c>
      <c r="E57" s="23"/>
      <c r="F57" s="373">
        <f t="shared" ref="F57:M57" si="55">SUM(F58:F62)</f>
        <v>2764.66</v>
      </c>
      <c r="G57" s="374">
        <f t="shared" si="55"/>
        <v>2633</v>
      </c>
      <c r="H57" s="373">
        <f t="shared" si="55"/>
        <v>131.66</v>
      </c>
      <c r="I57" s="373">
        <f t="shared" si="55"/>
        <v>0</v>
      </c>
      <c r="J57" s="373">
        <f t="shared" si="55"/>
        <v>2764.66</v>
      </c>
      <c r="K57" s="373">
        <f t="shared" si="55"/>
        <v>2633</v>
      </c>
      <c r="L57" s="373">
        <f t="shared" si="55"/>
        <v>131.66</v>
      </c>
      <c r="M57" s="373">
        <f t="shared" si="55"/>
        <v>0</v>
      </c>
      <c r="N57" s="16"/>
    </row>
    <row r="58" spans="1:14" ht="90">
      <c r="A58" s="8">
        <v>11</v>
      </c>
      <c r="B58" s="353" t="s">
        <v>351</v>
      </c>
      <c r="C58" s="8" t="s">
        <v>352</v>
      </c>
      <c r="D58" s="8" t="s">
        <v>94</v>
      </c>
      <c r="E58" s="8" t="s">
        <v>55</v>
      </c>
      <c r="F58" s="131">
        <f t="shared" ref="F58:F76" si="56">G58+H58</f>
        <v>420</v>
      </c>
      <c r="G58" s="306">
        <v>400</v>
      </c>
      <c r="H58" s="131">
        <v>20</v>
      </c>
      <c r="I58" s="15">
        <v>0</v>
      </c>
      <c r="J58" s="134">
        <f t="shared" ref="J58:J76" si="57">K58+L58</f>
        <v>420</v>
      </c>
      <c r="K58" s="379">
        <f>+G58</f>
        <v>400</v>
      </c>
      <c r="L58" s="379">
        <f t="shared" ref="L58:M58" si="58">+H58</f>
        <v>20</v>
      </c>
      <c r="M58" s="379">
        <f t="shared" si="58"/>
        <v>0</v>
      </c>
      <c r="N58" s="15"/>
    </row>
    <row r="59" spans="1:14" ht="75">
      <c r="A59" s="8">
        <v>12</v>
      </c>
      <c r="B59" s="353" t="s">
        <v>353</v>
      </c>
      <c r="C59" s="8" t="s">
        <v>354</v>
      </c>
      <c r="D59" s="8" t="s">
        <v>128</v>
      </c>
      <c r="E59" s="8" t="s">
        <v>55</v>
      </c>
      <c r="F59" s="131">
        <f t="shared" si="56"/>
        <v>454.65</v>
      </c>
      <c r="G59" s="306">
        <v>433</v>
      </c>
      <c r="H59" s="131">
        <v>21.65</v>
      </c>
      <c r="I59" s="15">
        <v>0</v>
      </c>
      <c r="J59" s="134">
        <f t="shared" si="57"/>
        <v>454.65</v>
      </c>
      <c r="K59" s="379">
        <f t="shared" ref="K59:K62" si="59">+G59</f>
        <v>433</v>
      </c>
      <c r="L59" s="379">
        <f t="shared" ref="L59:L62" si="60">+H59</f>
        <v>21.65</v>
      </c>
      <c r="M59" s="379">
        <f t="shared" ref="M59:M62" si="61">+I59</f>
        <v>0</v>
      </c>
      <c r="N59" s="15"/>
    </row>
    <row r="60" spans="1:14" ht="75">
      <c r="A60" s="8">
        <v>13</v>
      </c>
      <c r="B60" s="353" t="s">
        <v>355</v>
      </c>
      <c r="C60" s="8" t="s">
        <v>334</v>
      </c>
      <c r="D60" s="8" t="s">
        <v>128</v>
      </c>
      <c r="E60" s="8" t="s">
        <v>55</v>
      </c>
      <c r="F60" s="131">
        <f t="shared" si="56"/>
        <v>1050</v>
      </c>
      <c r="G60" s="306">
        <v>1000</v>
      </c>
      <c r="H60" s="131">
        <v>50</v>
      </c>
      <c r="I60" s="15"/>
      <c r="J60" s="134">
        <f t="shared" si="57"/>
        <v>1050</v>
      </c>
      <c r="K60" s="379">
        <f t="shared" si="59"/>
        <v>1000</v>
      </c>
      <c r="L60" s="379">
        <f t="shared" si="60"/>
        <v>50</v>
      </c>
      <c r="M60" s="379">
        <f t="shared" si="61"/>
        <v>0</v>
      </c>
      <c r="N60" s="15"/>
    </row>
    <row r="61" spans="1:14" ht="90">
      <c r="A61" s="8">
        <v>14</v>
      </c>
      <c r="B61" s="353" t="s">
        <v>356</v>
      </c>
      <c r="C61" s="8" t="s">
        <v>330</v>
      </c>
      <c r="D61" s="8" t="s">
        <v>94</v>
      </c>
      <c r="E61" s="8" t="s">
        <v>55</v>
      </c>
      <c r="F61" s="131">
        <f t="shared" si="56"/>
        <v>420</v>
      </c>
      <c r="G61" s="306">
        <v>400</v>
      </c>
      <c r="H61" s="131">
        <v>20</v>
      </c>
      <c r="I61" s="15"/>
      <c r="J61" s="134">
        <f t="shared" si="57"/>
        <v>420</v>
      </c>
      <c r="K61" s="379">
        <f t="shared" si="59"/>
        <v>400</v>
      </c>
      <c r="L61" s="379">
        <f t="shared" si="60"/>
        <v>20</v>
      </c>
      <c r="M61" s="379">
        <f t="shared" si="61"/>
        <v>0</v>
      </c>
      <c r="N61" s="15"/>
    </row>
    <row r="62" spans="1:14" ht="90">
      <c r="A62" s="8">
        <v>15</v>
      </c>
      <c r="B62" s="353" t="s">
        <v>357</v>
      </c>
      <c r="C62" s="8" t="s">
        <v>332</v>
      </c>
      <c r="D62" s="8" t="s">
        <v>94</v>
      </c>
      <c r="E62" s="8" t="s">
        <v>55</v>
      </c>
      <c r="F62" s="131">
        <f t="shared" si="56"/>
        <v>420.01</v>
      </c>
      <c r="G62" s="306">
        <v>400</v>
      </c>
      <c r="H62" s="131">
        <v>20.010000000000002</v>
      </c>
      <c r="I62" s="15"/>
      <c r="J62" s="134">
        <f t="shared" si="57"/>
        <v>420.01</v>
      </c>
      <c r="K62" s="379">
        <f t="shared" si="59"/>
        <v>400</v>
      </c>
      <c r="L62" s="379">
        <f t="shared" si="60"/>
        <v>20.010000000000002</v>
      </c>
      <c r="M62" s="379">
        <f t="shared" si="61"/>
        <v>0</v>
      </c>
      <c r="N62" s="15"/>
    </row>
    <row r="63" spans="1:14">
      <c r="A63" s="6" t="s">
        <v>358</v>
      </c>
      <c r="B63" s="351" t="s">
        <v>359</v>
      </c>
      <c r="C63" s="24"/>
      <c r="D63" s="23">
        <v>0</v>
      </c>
      <c r="E63" s="23"/>
      <c r="F63" s="373">
        <f t="shared" ref="F63:M63" si="62">SUM(F64:F66)</f>
        <v>2023.8899999999999</v>
      </c>
      <c r="G63" s="374">
        <f t="shared" si="62"/>
        <v>1926.8899999999999</v>
      </c>
      <c r="H63" s="373">
        <f t="shared" si="62"/>
        <v>97</v>
      </c>
      <c r="I63" s="373">
        <f t="shared" si="62"/>
        <v>0</v>
      </c>
      <c r="J63" s="373">
        <f t="shared" si="62"/>
        <v>2023.8899999999999</v>
      </c>
      <c r="K63" s="373">
        <f t="shared" si="62"/>
        <v>1926.8899999999999</v>
      </c>
      <c r="L63" s="373">
        <f t="shared" si="62"/>
        <v>97</v>
      </c>
      <c r="M63" s="373">
        <f t="shared" si="62"/>
        <v>0</v>
      </c>
      <c r="N63" s="16"/>
    </row>
    <row r="64" spans="1:14" ht="60">
      <c r="A64" s="8">
        <v>12</v>
      </c>
      <c r="B64" s="353" t="s">
        <v>386</v>
      </c>
      <c r="C64" s="8" t="s">
        <v>384</v>
      </c>
      <c r="D64" s="8" t="s">
        <v>387</v>
      </c>
      <c r="E64" s="27" t="s">
        <v>55</v>
      </c>
      <c r="F64" s="131">
        <f t="shared" si="56"/>
        <v>414.89</v>
      </c>
      <c r="G64" s="306">
        <v>394.89</v>
      </c>
      <c r="H64" s="131">
        <v>20</v>
      </c>
      <c r="I64" s="15">
        <v>0</v>
      </c>
      <c r="J64" s="134">
        <f t="shared" si="57"/>
        <v>414.89</v>
      </c>
      <c r="K64" s="379">
        <f>+G64</f>
        <v>394.89</v>
      </c>
      <c r="L64" s="379">
        <f t="shared" ref="L64:M64" si="63">+H64</f>
        <v>20</v>
      </c>
      <c r="M64" s="379">
        <f t="shared" si="63"/>
        <v>0</v>
      </c>
      <c r="N64" s="15"/>
    </row>
    <row r="65" spans="1:14" ht="60">
      <c r="A65" s="8">
        <v>13</v>
      </c>
      <c r="B65" s="353" t="s">
        <v>388</v>
      </c>
      <c r="C65" s="8" t="s">
        <v>379</v>
      </c>
      <c r="D65" s="8" t="s">
        <v>389</v>
      </c>
      <c r="E65" s="27" t="s">
        <v>55</v>
      </c>
      <c r="F65" s="131">
        <f t="shared" si="56"/>
        <v>559</v>
      </c>
      <c r="G65" s="306">
        <v>532</v>
      </c>
      <c r="H65" s="131">
        <v>27</v>
      </c>
      <c r="I65" s="15">
        <v>0</v>
      </c>
      <c r="J65" s="134">
        <f t="shared" si="57"/>
        <v>559</v>
      </c>
      <c r="K65" s="379">
        <f t="shared" ref="K65:K66" si="64">+G65</f>
        <v>532</v>
      </c>
      <c r="L65" s="379">
        <f t="shared" ref="L65:L66" si="65">+H65</f>
        <v>27</v>
      </c>
      <c r="M65" s="379">
        <f t="shared" ref="M65:M66" si="66">+I65</f>
        <v>0</v>
      </c>
      <c r="N65" s="15"/>
    </row>
    <row r="66" spans="1:14" ht="60">
      <c r="A66" s="8">
        <v>14</v>
      </c>
      <c r="B66" s="353" t="s">
        <v>390</v>
      </c>
      <c r="C66" s="8" t="s">
        <v>384</v>
      </c>
      <c r="D66" s="8" t="s">
        <v>391</v>
      </c>
      <c r="E66" s="27" t="s">
        <v>55</v>
      </c>
      <c r="F66" s="131">
        <f t="shared" si="56"/>
        <v>1050</v>
      </c>
      <c r="G66" s="306">
        <v>1000</v>
      </c>
      <c r="H66" s="131">
        <v>50</v>
      </c>
      <c r="I66" s="15">
        <v>0</v>
      </c>
      <c r="J66" s="134">
        <f t="shared" si="57"/>
        <v>1050</v>
      </c>
      <c r="K66" s="379">
        <f t="shared" si="64"/>
        <v>1000</v>
      </c>
      <c r="L66" s="379">
        <f t="shared" si="65"/>
        <v>50</v>
      </c>
      <c r="M66" s="379">
        <f t="shared" si="66"/>
        <v>0</v>
      </c>
      <c r="N66" s="15"/>
    </row>
    <row r="67" spans="1:14">
      <c r="A67" s="6" t="s">
        <v>392</v>
      </c>
      <c r="B67" s="351" t="s">
        <v>393</v>
      </c>
      <c r="C67" s="24"/>
      <c r="D67" s="23">
        <v>0</v>
      </c>
      <c r="E67" s="23"/>
      <c r="F67" s="373">
        <f t="shared" ref="F67:M67" si="67">SUM(F68:F74)</f>
        <v>2451.9499999999998</v>
      </c>
      <c r="G67" s="374">
        <f t="shared" si="67"/>
        <v>2333.9499999999998</v>
      </c>
      <c r="H67" s="373">
        <f t="shared" si="67"/>
        <v>118</v>
      </c>
      <c r="I67" s="373">
        <f t="shared" si="67"/>
        <v>0</v>
      </c>
      <c r="J67" s="373">
        <f t="shared" si="67"/>
        <v>2451.9499999999998</v>
      </c>
      <c r="K67" s="373">
        <f t="shared" si="67"/>
        <v>2333.9499999999998</v>
      </c>
      <c r="L67" s="373">
        <f t="shared" si="67"/>
        <v>118</v>
      </c>
      <c r="M67" s="373">
        <f t="shared" si="67"/>
        <v>0</v>
      </c>
      <c r="N67" s="16"/>
    </row>
    <row r="68" spans="1:14" ht="90">
      <c r="A68" s="143">
        <v>13</v>
      </c>
      <c r="B68" s="363" t="s">
        <v>423</v>
      </c>
      <c r="C68" s="160" t="s">
        <v>406</v>
      </c>
      <c r="D68" s="143" t="s">
        <v>94</v>
      </c>
      <c r="E68" s="161" t="s">
        <v>55</v>
      </c>
      <c r="F68" s="145">
        <f t="shared" si="56"/>
        <v>251</v>
      </c>
      <c r="G68" s="309">
        <v>239</v>
      </c>
      <c r="H68" s="145">
        <v>12</v>
      </c>
      <c r="I68" s="147">
        <v>0</v>
      </c>
      <c r="J68" s="146">
        <f t="shared" si="57"/>
        <v>251</v>
      </c>
      <c r="K68" s="378">
        <f>+G68</f>
        <v>239</v>
      </c>
      <c r="L68" s="378">
        <f t="shared" ref="L68:M68" si="68">+H68</f>
        <v>12</v>
      </c>
      <c r="M68" s="378">
        <f t="shared" si="68"/>
        <v>0</v>
      </c>
      <c r="N68" s="147"/>
    </row>
    <row r="69" spans="1:14" ht="75">
      <c r="A69" s="143">
        <v>14</v>
      </c>
      <c r="B69" s="363" t="s">
        <v>424</v>
      </c>
      <c r="C69" s="160" t="s">
        <v>419</v>
      </c>
      <c r="D69" s="152" t="s">
        <v>413</v>
      </c>
      <c r="E69" s="161" t="s">
        <v>55</v>
      </c>
      <c r="F69" s="145">
        <f t="shared" si="56"/>
        <v>299</v>
      </c>
      <c r="G69" s="309">
        <v>285</v>
      </c>
      <c r="H69" s="145">
        <v>14</v>
      </c>
      <c r="I69" s="147">
        <v>0</v>
      </c>
      <c r="J69" s="146">
        <f t="shared" si="57"/>
        <v>299</v>
      </c>
      <c r="K69" s="378">
        <f t="shared" ref="K69:K74" si="69">+G69</f>
        <v>285</v>
      </c>
      <c r="L69" s="378">
        <f t="shared" ref="L69:L74" si="70">+H69</f>
        <v>14</v>
      </c>
      <c r="M69" s="378">
        <f t="shared" ref="M69:M74" si="71">+I69</f>
        <v>0</v>
      </c>
      <c r="N69" s="147"/>
    </row>
    <row r="70" spans="1:14" ht="75">
      <c r="A70" s="143">
        <v>15</v>
      </c>
      <c r="B70" s="363" t="s">
        <v>425</v>
      </c>
      <c r="C70" s="160" t="s">
        <v>426</v>
      </c>
      <c r="D70" s="143" t="s">
        <v>427</v>
      </c>
      <c r="E70" s="161" t="s">
        <v>55</v>
      </c>
      <c r="F70" s="145">
        <f t="shared" si="56"/>
        <v>200</v>
      </c>
      <c r="G70" s="309">
        <v>190</v>
      </c>
      <c r="H70" s="145">
        <v>10</v>
      </c>
      <c r="I70" s="147">
        <v>0</v>
      </c>
      <c r="J70" s="146">
        <f t="shared" si="57"/>
        <v>200</v>
      </c>
      <c r="K70" s="378">
        <f t="shared" si="69"/>
        <v>190</v>
      </c>
      <c r="L70" s="378">
        <f t="shared" si="70"/>
        <v>10</v>
      </c>
      <c r="M70" s="378">
        <f t="shared" si="71"/>
        <v>0</v>
      </c>
      <c r="N70" s="147"/>
    </row>
    <row r="71" spans="1:14" ht="75">
      <c r="A71" s="143">
        <v>16</v>
      </c>
      <c r="B71" s="384" t="s">
        <v>806</v>
      </c>
      <c r="C71" s="160" t="s">
        <v>428</v>
      </c>
      <c r="D71" s="143" t="s">
        <v>128</v>
      </c>
      <c r="E71" s="161" t="s">
        <v>55</v>
      </c>
      <c r="F71" s="145">
        <f t="shared" si="56"/>
        <v>1000</v>
      </c>
      <c r="G71" s="309">
        <v>952</v>
      </c>
      <c r="H71" s="145">
        <v>48</v>
      </c>
      <c r="I71" s="147">
        <v>0</v>
      </c>
      <c r="J71" s="146">
        <f t="shared" si="57"/>
        <v>1000</v>
      </c>
      <c r="K71" s="378">
        <f t="shared" si="69"/>
        <v>952</v>
      </c>
      <c r="L71" s="378">
        <f t="shared" si="70"/>
        <v>48</v>
      </c>
      <c r="M71" s="378">
        <f t="shared" si="71"/>
        <v>0</v>
      </c>
      <c r="N71" s="147"/>
    </row>
    <row r="72" spans="1:14" ht="45">
      <c r="A72" s="143">
        <v>17</v>
      </c>
      <c r="B72" s="363" t="s">
        <v>429</v>
      </c>
      <c r="C72" s="160" t="s">
        <v>395</v>
      </c>
      <c r="D72" s="143" t="s">
        <v>430</v>
      </c>
      <c r="E72" s="161" t="s">
        <v>55</v>
      </c>
      <c r="F72" s="145">
        <f t="shared" si="56"/>
        <v>200</v>
      </c>
      <c r="G72" s="309">
        <v>190</v>
      </c>
      <c r="H72" s="145">
        <v>10</v>
      </c>
      <c r="I72" s="147">
        <v>0</v>
      </c>
      <c r="J72" s="146">
        <f t="shared" si="57"/>
        <v>200</v>
      </c>
      <c r="K72" s="378">
        <f t="shared" si="69"/>
        <v>190</v>
      </c>
      <c r="L72" s="378">
        <f t="shared" si="70"/>
        <v>10</v>
      </c>
      <c r="M72" s="378">
        <f t="shared" si="71"/>
        <v>0</v>
      </c>
      <c r="N72" s="147"/>
    </row>
    <row r="73" spans="1:14" ht="90">
      <c r="A73" s="143">
        <v>18</v>
      </c>
      <c r="B73" s="363" t="s">
        <v>431</v>
      </c>
      <c r="C73" s="160" t="s">
        <v>426</v>
      </c>
      <c r="D73" s="143" t="s">
        <v>94</v>
      </c>
      <c r="E73" s="161" t="s">
        <v>55</v>
      </c>
      <c r="F73" s="145">
        <f t="shared" si="56"/>
        <v>251</v>
      </c>
      <c r="G73" s="309">
        <v>239</v>
      </c>
      <c r="H73" s="145">
        <v>12</v>
      </c>
      <c r="I73" s="147">
        <v>0</v>
      </c>
      <c r="J73" s="146">
        <f t="shared" si="57"/>
        <v>251</v>
      </c>
      <c r="K73" s="378">
        <f t="shared" si="69"/>
        <v>239</v>
      </c>
      <c r="L73" s="378">
        <f t="shared" si="70"/>
        <v>12</v>
      </c>
      <c r="M73" s="378">
        <f t="shared" si="71"/>
        <v>0</v>
      </c>
      <c r="N73" s="147"/>
    </row>
    <row r="74" spans="1:14" ht="90">
      <c r="A74" s="143">
        <v>19</v>
      </c>
      <c r="B74" s="363" t="s">
        <v>432</v>
      </c>
      <c r="C74" s="160" t="s">
        <v>428</v>
      </c>
      <c r="D74" s="143" t="s">
        <v>94</v>
      </c>
      <c r="E74" s="161" t="s">
        <v>55</v>
      </c>
      <c r="F74" s="145">
        <f t="shared" si="56"/>
        <v>250.95</v>
      </c>
      <c r="G74" s="309">
        <v>238.95</v>
      </c>
      <c r="H74" s="145">
        <v>12</v>
      </c>
      <c r="I74" s="147">
        <v>0</v>
      </c>
      <c r="J74" s="146">
        <f t="shared" si="57"/>
        <v>250.95</v>
      </c>
      <c r="K74" s="378">
        <f t="shared" si="69"/>
        <v>238.95</v>
      </c>
      <c r="L74" s="378">
        <f t="shared" si="70"/>
        <v>12</v>
      </c>
      <c r="M74" s="378">
        <f t="shared" si="71"/>
        <v>0</v>
      </c>
      <c r="N74" s="147"/>
    </row>
    <row r="75" spans="1:14">
      <c r="A75" s="6" t="s">
        <v>433</v>
      </c>
      <c r="B75" s="365" t="s">
        <v>434</v>
      </c>
      <c r="C75" s="24"/>
      <c r="D75" s="23">
        <v>0</v>
      </c>
      <c r="E75" s="23"/>
      <c r="F75" s="373">
        <f t="shared" ref="F75:M75" si="72">SUM(F76:F76)</f>
        <v>424.3</v>
      </c>
      <c r="G75" s="374">
        <f t="shared" si="72"/>
        <v>404.1</v>
      </c>
      <c r="H75" s="373">
        <f t="shared" si="72"/>
        <v>20.2</v>
      </c>
      <c r="I75" s="373">
        <f t="shared" si="72"/>
        <v>0</v>
      </c>
      <c r="J75" s="373">
        <f t="shared" si="72"/>
        <v>424.3</v>
      </c>
      <c r="K75" s="373">
        <f t="shared" si="72"/>
        <v>404.1</v>
      </c>
      <c r="L75" s="373">
        <f t="shared" si="72"/>
        <v>20.2</v>
      </c>
      <c r="M75" s="373">
        <f t="shared" si="72"/>
        <v>0</v>
      </c>
      <c r="N75" s="16"/>
    </row>
    <row r="76" spans="1:14" ht="45">
      <c r="A76" s="8">
        <v>4</v>
      </c>
      <c r="B76" s="353" t="s">
        <v>440</v>
      </c>
      <c r="C76" s="8" t="s">
        <v>436</v>
      </c>
      <c r="D76" s="8" t="s">
        <v>441</v>
      </c>
      <c r="E76" s="8" t="s">
        <v>55</v>
      </c>
      <c r="F76" s="131">
        <f t="shared" si="56"/>
        <v>424.3</v>
      </c>
      <c r="G76" s="306">
        <v>404.1</v>
      </c>
      <c r="H76" s="131">
        <v>20.2</v>
      </c>
      <c r="I76" s="15">
        <v>0</v>
      </c>
      <c r="J76" s="134">
        <f t="shared" si="57"/>
        <v>424.3</v>
      </c>
      <c r="K76" s="379">
        <f>+G76</f>
        <v>404.1</v>
      </c>
      <c r="L76" s="379">
        <f t="shared" ref="L76:M76" si="73">+H76</f>
        <v>20.2</v>
      </c>
      <c r="M76" s="379">
        <f t="shared" si="73"/>
        <v>0</v>
      </c>
      <c r="N76" s="15"/>
    </row>
    <row r="77" spans="1:14">
      <c r="A77" s="6" t="s">
        <v>442</v>
      </c>
      <c r="B77" s="351" t="s">
        <v>443</v>
      </c>
      <c r="C77" s="6"/>
      <c r="D77" s="23">
        <v>0</v>
      </c>
      <c r="E77" s="23"/>
      <c r="F77" s="373">
        <f t="shared" ref="F77:M77" si="74">SUM(F78:F81)</f>
        <v>2607.87</v>
      </c>
      <c r="G77" s="374">
        <f t="shared" si="74"/>
        <v>2483.69</v>
      </c>
      <c r="H77" s="373">
        <f t="shared" si="74"/>
        <v>124.18</v>
      </c>
      <c r="I77" s="373">
        <f t="shared" si="74"/>
        <v>0</v>
      </c>
      <c r="J77" s="373">
        <f t="shared" si="74"/>
        <v>2607.87</v>
      </c>
      <c r="K77" s="373">
        <f t="shared" si="74"/>
        <v>2483.69</v>
      </c>
      <c r="L77" s="373">
        <f t="shared" si="74"/>
        <v>124.18</v>
      </c>
      <c r="M77" s="373">
        <f t="shared" si="74"/>
        <v>0</v>
      </c>
      <c r="N77" s="16"/>
    </row>
    <row r="78" spans="1:14" ht="75">
      <c r="A78" s="8">
        <v>10</v>
      </c>
      <c r="B78" s="353" t="s">
        <v>464</v>
      </c>
      <c r="C78" s="8" t="s">
        <v>463</v>
      </c>
      <c r="D78" s="22" t="s">
        <v>461</v>
      </c>
      <c r="E78" s="8" t="s">
        <v>55</v>
      </c>
      <c r="F78" s="131">
        <f t="shared" ref="F78:F92" si="75">G78+H78</f>
        <v>822.87</v>
      </c>
      <c r="G78" s="306">
        <v>783.69</v>
      </c>
      <c r="H78" s="131">
        <v>39.18</v>
      </c>
      <c r="I78" s="15">
        <v>0</v>
      </c>
      <c r="J78" s="134">
        <f t="shared" ref="J78:J92" si="76">K78+L78</f>
        <v>822.87</v>
      </c>
      <c r="K78" s="379">
        <f>+G78</f>
        <v>783.69</v>
      </c>
      <c r="L78" s="379">
        <f>+H78</f>
        <v>39.18</v>
      </c>
      <c r="M78" s="379">
        <f>+I78</f>
        <v>0</v>
      </c>
      <c r="N78" s="15"/>
    </row>
    <row r="79" spans="1:14" ht="75">
      <c r="A79" s="8">
        <v>11</v>
      </c>
      <c r="B79" s="353" t="s">
        <v>465</v>
      </c>
      <c r="C79" s="8" t="s">
        <v>454</v>
      </c>
      <c r="D79" s="22" t="s">
        <v>458</v>
      </c>
      <c r="E79" s="8" t="s">
        <v>55</v>
      </c>
      <c r="F79" s="131">
        <f t="shared" si="75"/>
        <v>1260</v>
      </c>
      <c r="G79" s="306">
        <v>1200</v>
      </c>
      <c r="H79" s="131">
        <v>60</v>
      </c>
      <c r="I79" s="15">
        <v>0</v>
      </c>
      <c r="J79" s="134">
        <f t="shared" si="76"/>
        <v>1260</v>
      </c>
      <c r="K79" s="379">
        <f t="shared" ref="K79:K81" si="77">+G79</f>
        <v>1200</v>
      </c>
      <c r="L79" s="379">
        <f t="shared" ref="L79:L81" si="78">+H79</f>
        <v>60</v>
      </c>
      <c r="M79" s="379">
        <f t="shared" ref="M79:M81" si="79">+I79</f>
        <v>0</v>
      </c>
      <c r="N79" s="15"/>
    </row>
    <row r="80" spans="1:14" ht="75">
      <c r="A80" s="8">
        <v>12</v>
      </c>
      <c r="B80" s="353" t="s">
        <v>466</v>
      </c>
      <c r="C80" s="8" t="s">
        <v>445</v>
      </c>
      <c r="D80" s="22" t="s">
        <v>467</v>
      </c>
      <c r="E80" s="8" t="s">
        <v>55</v>
      </c>
      <c r="F80" s="131">
        <f t="shared" si="75"/>
        <v>315</v>
      </c>
      <c r="G80" s="306">
        <v>300</v>
      </c>
      <c r="H80" s="131">
        <v>15</v>
      </c>
      <c r="I80" s="15">
        <v>0</v>
      </c>
      <c r="J80" s="134">
        <f t="shared" si="76"/>
        <v>315</v>
      </c>
      <c r="K80" s="379">
        <f t="shared" si="77"/>
        <v>300</v>
      </c>
      <c r="L80" s="379">
        <f t="shared" si="78"/>
        <v>15</v>
      </c>
      <c r="M80" s="379">
        <f t="shared" si="79"/>
        <v>0</v>
      </c>
      <c r="N80" s="15"/>
    </row>
    <row r="81" spans="1:14" ht="75">
      <c r="A81" s="8">
        <v>13</v>
      </c>
      <c r="B81" s="353" t="s">
        <v>468</v>
      </c>
      <c r="C81" s="8" t="s">
        <v>469</v>
      </c>
      <c r="D81" s="22" t="s">
        <v>470</v>
      </c>
      <c r="E81" s="8" t="s">
        <v>55</v>
      </c>
      <c r="F81" s="131">
        <f t="shared" si="75"/>
        <v>210</v>
      </c>
      <c r="G81" s="306">
        <v>200</v>
      </c>
      <c r="H81" s="131">
        <v>10</v>
      </c>
      <c r="I81" s="15">
        <v>0</v>
      </c>
      <c r="J81" s="134">
        <f t="shared" si="76"/>
        <v>210</v>
      </c>
      <c r="K81" s="379">
        <f t="shared" si="77"/>
        <v>200</v>
      </c>
      <c r="L81" s="379">
        <f t="shared" si="78"/>
        <v>10</v>
      </c>
      <c r="M81" s="379">
        <f t="shared" si="79"/>
        <v>0</v>
      </c>
      <c r="N81" s="15"/>
    </row>
    <row r="82" spans="1:14">
      <c r="A82" s="20" t="s">
        <v>471</v>
      </c>
      <c r="B82" s="368" t="s">
        <v>472</v>
      </c>
      <c r="C82" s="24"/>
      <c r="D82" s="23">
        <v>0</v>
      </c>
      <c r="E82" s="23"/>
      <c r="F82" s="373">
        <f t="shared" ref="F82:M82" si="80">SUM(F83:F85)</f>
        <v>2676.74</v>
      </c>
      <c r="G82" s="374">
        <f t="shared" si="80"/>
        <v>2549.2799999999997</v>
      </c>
      <c r="H82" s="373">
        <f t="shared" si="80"/>
        <v>127.46000000000001</v>
      </c>
      <c r="I82" s="373">
        <f t="shared" si="80"/>
        <v>0</v>
      </c>
      <c r="J82" s="373">
        <f t="shared" si="80"/>
        <v>2676.74</v>
      </c>
      <c r="K82" s="373">
        <f t="shared" si="80"/>
        <v>2549.2799999999997</v>
      </c>
      <c r="L82" s="373">
        <f t="shared" si="80"/>
        <v>127.46000000000001</v>
      </c>
      <c r="M82" s="373">
        <f t="shared" si="80"/>
        <v>0</v>
      </c>
      <c r="N82" s="16"/>
    </row>
    <row r="83" spans="1:14" ht="30">
      <c r="A83" s="8">
        <v>11</v>
      </c>
      <c r="B83" s="353" t="s">
        <v>492</v>
      </c>
      <c r="C83" s="8" t="s">
        <v>472</v>
      </c>
      <c r="D83" s="8" t="s">
        <v>493</v>
      </c>
      <c r="E83" s="19" t="s">
        <v>55</v>
      </c>
      <c r="F83" s="131">
        <f t="shared" si="75"/>
        <v>630</v>
      </c>
      <c r="G83" s="306">
        <v>600</v>
      </c>
      <c r="H83" s="131">
        <v>30</v>
      </c>
      <c r="I83" s="15"/>
      <c r="J83" s="134">
        <f t="shared" si="76"/>
        <v>630</v>
      </c>
      <c r="K83" s="379">
        <f>+G83</f>
        <v>600</v>
      </c>
      <c r="L83" s="379">
        <f t="shared" ref="L83:M83" si="81">+H83</f>
        <v>30</v>
      </c>
      <c r="M83" s="379">
        <f t="shared" si="81"/>
        <v>0</v>
      </c>
      <c r="N83" s="15"/>
    </row>
    <row r="84" spans="1:14" ht="75">
      <c r="A84" s="8">
        <v>12</v>
      </c>
      <c r="B84" s="353" t="s">
        <v>494</v>
      </c>
      <c r="C84" s="8" t="s">
        <v>495</v>
      </c>
      <c r="D84" s="8" t="s">
        <v>496</v>
      </c>
      <c r="E84" s="19" t="s">
        <v>55</v>
      </c>
      <c r="F84" s="131">
        <f t="shared" si="75"/>
        <v>1050</v>
      </c>
      <c r="G84" s="306">
        <v>1000</v>
      </c>
      <c r="H84" s="131">
        <v>50</v>
      </c>
      <c r="I84" s="15"/>
      <c r="J84" s="134">
        <f t="shared" si="76"/>
        <v>1050</v>
      </c>
      <c r="K84" s="379">
        <f t="shared" ref="K84:K85" si="82">+G84</f>
        <v>1000</v>
      </c>
      <c r="L84" s="379">
        <f t="shared" ref="L84:L85" si="83">+H84</f>
        <v>50</v>
      </c>
      <c r="M84" s="379">
        <f t="shared" ref="M84:M85" si="84">+I84</f>
        <v>0</v>
      </c>
      <c r="N84" s="15"/>
    </row>
    <row r="85" spans="1:14" ht="75">
      <c r="A85" s="8">
        <v>13</v>
      </c>
      <c r="B85" s="353" t="s">
        <v>497</v>
      </c>
      <c r="C85" s="8" t="s">
        <v>498</v>
      </c>
      <c r="D85" s="8" t="s">
        <v>326</v>
      </c>
      <c r="E85" s="19" t="s">
        <v>55</v>
      </c>
      <c r="F85" s="131">
        <f t="shared" si="75"/>
        <v>996.74</v>
      </c>
      <c r="G85" s="306">
        <v>949.28</v>
      </c>
      <c r="H85" s="131">
        <v>47.46</v>
      </c>
      <c r="I85" s="15"/>
      <c r="J85" s="134">
        <f t="shared" si="76"/>
        <v>996.74</v>
      </c>
      <c r="K85" s="379">
        <f t="shared" si="82"/>
        <v>949.28</v>
      </c>
      <c r="L85" s="379">
        <f t="shared" si="83"/>
        <v>47.46</v>
      </c>
      <c r="M85" s="379">
        <f t="shared" si="84"/>
        <v>0</v>
      </c>
      <c r="N85" s="15"/>
    </row>
    <row r="86" spans="1:14">
      <c r="A86" s="6" t="s">
        <v>499</v>
      </c>
      <c r="B86" s="351" t="s">
        <v>500</v>
      </c>
      <c r="C86" s="24"/>
      <c r="D86" s="23">
        <v>0</v>
      </c>
      <c r="E86" s="23"/>
      <c r="F86" s="373">
        <f t="shared" ref="F86:M86" si="85">SUM(F87:F92)</f>
        <v>2352.25</v>
      </c>
      <c r="G86" s="374">
        <f t="shared" si="85"/>
        <v>2240.25</v>
      </c>
      <c r="H86" s="373">
        <f t="shared" si="85"/>
        <v>112</v>
      </c>
      <c r="I86" s="373">
        <f t="shared" si="85"/>
        <v>0</v>
      </c>
      <c r="J86" s="373">
        <f t="shared" si="85"/>
        <v>2352.25</v>
      </c>
      <c r="K86" s="373">
        <f t="shared" si="85"/>
        <v>2240.25</v>
      </c>
      <c r="L86" s="373">
        <f t="shared" si="85"/>
        <v>112</v>
      </c>
      <c r="M86" s="373">
        <f t="shared" si="85"/>
        <v>0</v>
      </c>
      <c r="N86" s="16"/>
    </row>
    <row r="87" spans="1:14" ht="75">
      <c r="A87" s="8">
        <v>27</v>
      </c>
      <c r="B87" s="353" t="s">
        <v>824</v>
      </c>
      <c r="C87" s="8" t="s">
        <v>334</v>
      </c>
      <c r="D87" s="8" t="s">
        <v>159</v>
      </c>
      <c r="E87" s="8" t="s">
        <v>55</v>
      </c>
      <c r="F87" s="131">
        <f t="shared" si="75"/>
        <v>525</v>
      </c>
      <c r="G87" s="306">
        <v>500</v>
      </c>
      <c r="H87" s="131">
        <v>25</v>
      </c>
      <c r="I87" s="15">
        <v>0</v>
      </c>
      <c r="J87" s="134">
        <f t="shared" si="76"/>
        <v>525</v>
      </c>
      <c r="K87" s="379">
        <f>+G87</f>
        <v>500</v>
      </c>
      <c r="L87" s="379">
        <f t="shared" ref="L87:M87" si="86">+H87</f>
        <v>25</v>
      </c>
      <c r="M87" s="379">
        <f t="shared" si="86"/>
        <v>0</v>
      </c>
      <c r="N87" s="15"/>
    </row>
    <row r="88" spans="1:14" ht="75">
      <c r="A88" s="8">
        <v>28</v>
      </c>
      <c r="B88" s="353" t="s">
        <v>825</v>
      </c>
      <c r="C88" s="8" t="s">
        <v>511</v>
      </c>
      <c r="D88" s="8" t="s">
        <v>159</v>
      </c>
      <c r="E88" s="8">
        <v>2025</v>
      </c>
      <c r="F88" s="131">
        <f t="shared" si="75"/>
        <v>525</v>
      </c>
      <c r="G88" s="306">
        <v>500</v>
      </c>
      <c r="H88" s="131">
        <v>25</v>
      </c>
      <c r="I88" s="15">
        <v>0</v>
      </c>
      <c r="J88" s="134">
        <f t="shared" si="76"/>
        <v>525</v>
      </c>
      <c r="K88" s="379">
        <f t="shared" ref="K88:K92" si="87">+G88</f>
        <v>500</v>
      </c>
      <c r="L88" s="379">
        <f t="shared" ref="L88:L92" si="88">+H88</f>
        <v>25</v>
      </c>
      <c r="M88" s="379">
        <f t="shared" ref="M88:M92" si="89">+I88</f>
        <v>0</v>
      </c>
      <c r="N88" s="15"/>
    </row>
    <row r="89" spans="1:14" ht="30">
      <c r="A89" s="8">
        <v>29</v>
      </c>
      <c r="B89" s="353" t="s">
        <v>540</v>
      </c>
      <c r="C89" s="8" t="s">
        <v>529</v>
      </c>
      <c r="D89" s="8" t="s">
        <v>812</v>
      </c>
      <c r="E89" s="8" t="s">
        <v>55</v>
      </c>
      <c r="F89" s="131">
        <f t="shared" si="75"/>
        <v>430.5</v>
      </c>
      <c r="G89" s="306">
        <v>410</v>
      </c>
      <c r="H89" s="131">
        <v>20.5</v>
      </c>
      <c r="I89" s="15">
        <v>0</v>
      </c>
      <c r="J89" s="134">
        <f t="shared" si="76"/>
        <v>430.5</v>
      </c>
      <c r="K89" s="379">
        <f t="shared" si="87"/>
        <v>410</v>
      </c>
      <c r="L89" s="379">
        <f t="shared" si="88"/>
        <v>20.5</v>
      </c>
      <c r="M89" s="379">
        <f t="shared" si="89"/>
        <v>0</v>
      </c>
      <c r="N89" s="15"/>
    </row>
    <row r="90" spans="1:14" ht="45">
      <c r="A90" s="8">
        <v>30</v>
      </c>
      <c r="B90" s="353" t="s">
        <v>541</v>
      </c>
      <c r="C90" s="8" t="s">
        <v>509</v>
      </c>
      <c r="D90" s="8" t="s">
        <v>813</v>
      </c>
      <c r="E90" s="8" t="s">
        <v>55</v>
      </c>
      <c r="F90" s="131">
        <f t="shared" si="75"/>
        <v>430.5</v>
      </c>
      <c r="G90" s="306">
        <v>410</v>
      </c>
      <c r="H90" s="131">
        <v>20.5</v>
      </c>
      <c r="I90" s="15">
        <v>0</v>
      </c>
      <c r="J90" s="134">
        <f t="shared" si="76"/>
        <v>430.5</v>
      </c>
      <c r="K90" s="379">
        <f t="shared" si="87"/>
        <v>410</v>
      </c>
      <c r="L90" s="379">
        <f t="shared" si="88"/>
        <v>20.5</v>
      </c>
      <c r="M90" s="379">
        <f t="shared" si="89"/>
        <v>0</v>
      </c>
      <c r="N90" s="15"/>
    </row>
    <row r="91" spans="1:14" ht="75">
      <c r="A91" s="8">
        <v>31</v>
      </c>
      <c r="B91" s="353" t="s">
        <v>542</v>
      </c>
      <c r="C91" s="8" t="s">
        <v>502</v>
      </c>
      <c r="D91" s="8" t="s">
        <v>510</v>
      </c>
      <c r="E91" s="8" t="s">
        <v>55</v>
      </c>
      <c r="F91" s="131">
        <f t="shared" si="75"/>
        <v>336</v>
      </c>
      <c r="G91" s="306">
        <v>320</v>
      </c>
      <c r="H91" s="131">
        <v>16</v>
      </c>
      <c r="I91" s="15">
        <v>0</v>
      </c>
      <c r="J91" s="134">
        <f t="shared" si="76"/>
        <v>336</v>
      </c>
      <c r="K91" s="379">
        <f t="shared" si="87"/>
        <v>320</v>
      </c>
      <c r="L91" s="379">
        <f t="shared" si="88"/>
        <v>16</v>
      </c>
      <c r="M91" s="379">
        <f t="shared" si="89"/>
        <v>0</v>
      </c>
      <c r="N91" s="15"/>
    </row>
    <row r="92" spans="1:14" ht="75">
      <c r="A92" s="8">
        <v>32</v>
      </c>
      <c r="B92" s="353" t="s">
        <v>543</v>
      </c>
      <c r="C92" s="8" t="s">
        <v>502</v>
      </c>
      <c r="D92" s="8" t="s">
        <v>510</v>
      </c>
      <c r="E92" s="8" t="s">
        <v>55</v>
      </c>
      <c r="F92" s="131">
        <f t="shared" si="75"/>
        <v>105.25</v>
      </c>
      <c r="G92" s="306">
        <v>100.25</v>
      </c>
      <c r="H92" s="131">
        <v>5</v>
      </c>
      <c r="I92" s="15">
        <v>0</v>
      </c>
      <c r="J92" s="134">
        <f t="shared" si="76"/>
        <v>105.25</v>
      </c>
      <c r="K92" s="379">
        <f t="shared" si="87"/>
        <v>100.25</v>
      </c>
      <c r="L92" s="379">
        <f t="shared" si="88"/>
        <v>5</v>
      </c>
      <c r="M92" s="379">
        <f t="shared" si="89"/>
        <v>0</v>
      </c>
      <c r="N92" s="15"/>
    </row>
  </sheetData>
  <mergeCells count="13">
    <mergeCell ref="N4:N5"/>
    <mergeCell ref="B8:C8"/>
    <mergeCell ref="B10:C10"/>
    <mergeCell ref="A1:N1"/>
    <mergeCell ref="A2:N2"/>
    <mergeCell ref="H3:N3"/>
    <mergeCell ref="A4:A5"/>
    <mergeCell ref="B4:B5"/>
    <mergeCell ref="C4:C5"/>
    <mergeCell ref="D4:D5"/>
    <mergeCell ref="E4:E5"/>
    <mergeCell ref="F4:I4"/>
    <mergeCell ref="J4:M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F17"/>
  <sheetViews>
    <sheetView tabSelected="1" topLeftCell="K1" zoomScale="70" zoomScaleNormal="70" workbookViewId="0">
      <selection activeCell="F14" sqref="F14"/>
    </sheetView>
  </sheetViews>
  <sheetFormatPr defaultRowHeight="15"/>
  <cols>
    <col min="1" max="1" width="6.28515625" customWidth="1"/>
    <col min="2" max="2" width="34.7109375" customWidth="1"/>
    <col min="3" max="3" width="11.85546875" customWidth="1"/>
    <col min="4" max="4" width="9.28515625" customWidth="1"/>
    <col min="5" max="5" width="9.85546875" customWidth="1"/>
    <col min="6" max="6" width="11.28515625" bestFit="1" customWidth="1"/>
    <col min="7" max="7" width="10.42578125" customWidth="1"/>
    <col min="8" max="8" width="9.42578125" customWidth="1"/>
    <col min="9" max="9" width="12.42578125" customWidth="1"/>
    <col min="10" max="10" width="11.7109375" customWidth="1"/>
    <col min="11" max="11" width="11.140625" customWidth="1"/>
    <col min="12" max="12" width="10" customWidth="1"/>
    <col min="13" max="13" width="7.7109375" customWidth="1"/>
    <col min="14" max="14" width="6.7109375" customWidth="1"/>
    <col min="15" max="15" width="9.28515625" customWidth="1"/>
    <col min="16" max="17" width="11.5703125" customWidth="1"/>
    <col min="18" max="18" width="10" customWidth="1"/>
    <col min="19" max="19" width="6.28515625" customWidth="1"/>
    <col min="20" max="20" width="6.85546875" customWidth="1"/>
    <col min="21" max="21" width="9" customWidth="1"/>
    <col min="22" max="22" width="8.140625" customWidth="1"/>
    <col min="23" max="23" width="7.85546875" customWidth="1"/>
    <col min="24" max="24" width="9.7109375" customWidth="1"/>
    <col min="25" max="27" width="11.140625" customWidth="1"/>
    <col min="28" max="29" width="11.85546875" customWidth="1"/>
    <col min="30" max="30" width="11.42578125" customWidth="1"/>
    <col min="31" max="31" width="16.7109375" customWidth="1"/>
    <col min="32" max="32" width="9.7109375" customWidth="1"/>
  </cols>
  <sheetData>
    <row r="1" spans="1:32" ht="15" customHeight="1">
      <c r="A1" s="565" t="s">
        <v>986</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row>
    <row r="2" spans="1:32" ht="24.6" customHeight="1">
      <c r="A2" s="506" t="s">
        <v>1002</v>
      </c>
      <c r="B2" s="506"/>
      <c r="C2" s="506"/>
      <c r="D2" s="506"/>
      <c r="E2" s="506"/>
      <c r="F2" s="506"/>
      <c r="G2" s="506"/>
      <c r="H2" s="506"/>
      <c r="I2" s="506"/>
      <c r="J2" s="506"/>
      <c r="K2" s="506"/>
      <c r="L2" s="506"/>
      <c r="M2" s="506"/>
      <c r="N2" s="506"/>
      <c r="O2" s="506"/>
      <c r="P2" s="506"/>
      <c r="Q2" s="506"/>
      <c r="R2" s="506"/>
      <c r="S2" s="506"/>
      <c r="T2" s="506"/>
      <c r="U2" s="506"/>
      <c r="V2" s="506"/>
      <c r="W2" s="506"/>
      <c r="X2" s="506"/>
      <c r="Y2" s="506"/>
      <c r="Z2" s="506"/>
      <c r="AA2" s="506"/>
      <c r="AB2" s="506"/>
      <c r="AC2" s="506"/>
      <c r="AD2" s="506"/>
      <c r="AE2" s="506"/>
    </row>
    <row r="3" spans="1:32" ht="27.6" customHeight="1">
      <c r="A3" s="566" t="s">
        <v>1026</v>
      </c>
      <c r="B3" s="566"/>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6"/>
      <c r="AC3" s="566"/>
      <c r="AD3" s="566"/>
      <c r="AE3" s="566"/>
    </row>
    <row r="4" spans="1:32" ht="19.5" customHeight="1">
      <c r="A4" s="567" t="s">
        <v>981</v>
      </c>
      <c r="B4" s="567"/>
      <c r="C4" s="567"/>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row>
    <row r="5" spans="1:32" ht="15" customHeight="1">
      <c r="A5" s="2"/>
      <c r="B5" s="236"/>
      <c r="C5" s="2"/>
      <c r="D5" s="237"/>
      <c r="E5" s="299"/>
      <c r="F5" s="487" t="s">
        <v>0</v>
      </c>
      <c r="G5" s="487"/>
      <c r="H5" s="487"/>
      <c r="I5" s="487"/>
      <c r="J5" s="487"/>
      <c r="K5" s="487"/>
      <c r="L5" s="487"/>
      <c r="M5" s="487"/>
      <c r="N5" s="487"/>
      <c r="O5" s="487"/>
      <c r="P5" s="487"/>
      <c r="Q5" s="487"/>
      <c r="R5" s="487"/>
      <c r="S5" s="487"/>
      <c r="T5" s="487"/>
      <c r="U5" s="487"/>
      <c r="V5" s="487"/>
      <c r="W5" s="487"/>
      <c r="X5" s="487"/>
      <c r="Y5" s="487"/>
      <c r="Z5" s="487"/>
      <c r="AA5" s="487"/>
      <c r="AB5" s="487"/>
      <c r="AC5" s="487"/>
      <c r="AD5" s="487"/>
      <c r="AE5" s="487"/>
      <c r="AF5" s="487"/>
    </row>
    <row r="6" spans="1:32" ht="43.5" customHeight="1">
      <c r="A6" s="549" t="s">
        <v>1</v>
      </c>
      <c r="B6" s="568" t="s">
        <v>2</v>
      </c>
      <c r="C6" s="553" t="s">
        <v>6</v>
      </c>
      <c r="D6" s="554"/>
      <c r="E6" s="554"/>
      <c r="F6" s="554"/>
      <c r="G6" s="553" t="s">
        <v>1013</v>
      </c>
      <c r="H6" s="554"/>
      <c r="I6" s="557"/>
      <c r="J6" s="553" t="s">
        <v>1005</v>
      </c>
      <c r="K6" s="554"/>
      <c r="L6" s="557"/>
      <c r="M6" s="550" t="s">
        <v>1014</v>
      </c>
      <c r="N6" s="551"/>
      <c r="O6" s="551"/>
      <c r="P6" s="551"/>
      <c r="Q6" s="551"/>
      <c r="R6" s="552"/>
      <c r="S6" s="550" t="s">
        <v>1003</v>
      </c>
      <c r="T6" s="551"/>
      <c r="U6" s="551"/>
      <c r="V6" s="551"/>
      <c r="W6" s="551"/>
      <c r="X6" s="552"/>
      <c r="Y6" s="553" t="s">
        <v>1019</v>
      </c>
      <c r="Z6" s="554"/>
      <c r="AA6" s="557"/>
      <c r="AB6" s="559" t="s">
        <v>1004</v>
      </c>
      <c r="AC6" s="560"/>
      <c r="AD6" s="561"/>
      <c r="AE6" s="549" t="s">
        <v>988</v>
      </c>
      <c r="AF6" s="549" t="s">
        <v>8</v>
      </c>
    </row>
    <row r="7" spans="1:32" ht="38.450000000000003" customHeight="1">
      <c r="A7" s="549"/>
      <c r="B7" s="568"/>
      <c r="C7" s="555"/>
      <c r="D7" s="556"/>
      <c r="E7" s="556"/>
      <c r="F7" s="556"/>
      <c r="G7" s="555"/>
      <c r="H7" s="556"/>
      <c r="I7" s="558"/>
      <c r="J7" s="555"/>
      <c r="K7" s="556"/>
      <c r="L7" s="558"/>
      <c r="M7" s="549" t="s">
        <v>983</v>
      </c>
      <c r="N7" s="549"/>
      <c r="O7" s="549"/>
      <c r="P7" s="549" t="s">
        <v>984</v>
      </c>
      <c r="Q7" s="549"/>
      <c r="R7" s="549"/>
      <c r="S7" s="549" t="s">
        <v>983</v>
      </c>
      <c r="T7" s="549"/>
      <c r="U7" s="549"/>
      <c r="V7" s="549" t="s">
        <v>984</v>
      </c>
      <c r="W7" s="549"/>
      <c r="X7" s="549"/>
      <c r="Y7" s="555"/>
      <c r="Z7" s="556"/>
      <c r="AA7" s="558"/>
      <c r="AB7" s="562"/>
      <c r="AC7" s="563"/>
      <c r="AD7" s="564"/>
      <c r="AE7" s="549"/>
      <c r="AF7" s="549"/>
    </row>
    <row r="8" spans="1:32" ht="77.099999999999994" customHeight="1">
      <c r="A8" s="549"/>
      <c r="B8" s="568"/>
      <c r="C8" s="464" t="s">
        <v>982</v>
      </c>
      <c r="D8" s="444" t="s">
        <v>9</v>
      </c>
      <c r="E8" s="440" t="s">
        <v>10</v>
      </c>
      <c r="F8" s="444" t="s">
        <v>11</v>
      </c>
      <c r="G8" s="464" t="s">
        <v>9</v>
      </c>
      <c r="H8" s="464" t="s">
        <v>979</v>
      </c>
      <c r="I8" s="464" t="s">
        <v>980</v>
      </c>
      <c r="J8" s="464" t="s">
        <v>9</v>
      </c>
      <c r="K8" s="464" t="s">
        <v>979</v>
      </c>
      <c r="L8" s="464" t="s">
        <v>980</v>
      </c>
      <c r="M8" s="464" t="s">
        <v>9</v>
      </c>
      <c r="N8" s="464" t="s">
        <v>979</v>
      </c>
      <c r="O8" s="464" t="s">
        <v>980</v>
      </c>
      <c r="P8" s="464" t="s">
        <v>9</v>
      </c>
      <c r="Q8" s="464" t="s">
        <v>979</v>
      </c>
      <c r="R8" s="464" t="s">
        <v>980</v>
      </c>
      <c r="S8" s="464" t="s">
        <v>9</v>
      </c>
      <c r="T8" s="464" t="s">
        <v>979</v>
      </c>
      <c r="U8" s="464" t="s">
        <v>985</v>
      </c>
      <c r="V8" s="461" t="s">
        <v>9</v>
      </c>
      <c r="W8" s="461" t="s">
        <v>979</v>
      </c>
      <c r="X8" s="461" t="s">
        <v>980</v>
      </c>
      <c r="Y8" s="464" t="s">
        <v>9</v>
      </c>
      <c r="Z8" s="464" t="s">
        <v>979</v>
      </c>
      <c r="AA8" s="464" t="s">
        <v>980</v>
      </c>
      <c r="AB8" s="444" t="s">
        <v>9</v>
      </c>
      <c r="AC8" s="444" t="s">
        <v>979</v>
      </c>
      <c r="AD8" s="461" t="s">
        <v>980</v>
      </c>
      <c r="AE8" s="549"/>
      <c r="AF8" s="549"/>
    </row>
    <row r="9" spans="1:32" ht="47.25">
      <c r="A9" s="462" t="s">
        <v>48</v>
      </c>
      <c r="B9" s="462" t="s">
        <v>49</v>
      </c>
      <c r="C9" s="463">
        <v>1</v>
      </c>
      <c r="D9" s="463" t="s">
        <v>996</v>
      </c>
      <c r="E9" s="463">
        <v>3</v>
      </c>
      <c r="F9" s="463">
        <v>4</v>
      </c>
      <c r="G9" s="463" t="s">
        <v>1015</v>
      </c>
      <c r="H9" s="463">
        <v>6</v>
      </c>
      <c r="I9" s="463">
        <v>7</v>
      </c>
      <c r="J9" s="463" t="s">
        <v>1016</v>
      </c>
      <c r="K9" s="463">
        <v>9</v>
      </c>
      <c r="L9" s="463">
        <v>10</v>
      </c>
      <c r="M9" s="463" t="s">
        <v>997</v>
      </c>
      <c r="N9" s="463">
        <v>12</v>
      </c>
      <c r="O9" s="463">
        <v>13</v>
      </c>
      <c r="P9" s="463" t="s">
        <v>1017</v>
      </c>
      <c r="Q9" s="463">
        <v>15</v>
      </c>
      <c r="R9" s="463">
        <v>16</v>
      </c>
      <c r="S9" s="463" t="s">
        <v>1018</v>
      </c>
      <c r="T9" s="463">
        <v>18</v>
      </c>
      <c r="U9" s="463">
        <v>19</v>
      </c>
      <c r="V9" s="463" t="s">
        <v>998</v>
      </c>
      <c r="W9" s="463">
        <v>21</v>
      </c>
      <c r="X9" s="463">
        <v>22</v>
      </c>
      <c r="Y9" s="463" t="s">
        <v>1020</v>
      </c>
      <c r="Z9" s="463" t="s">
        <v>1021</v>
      </c>
      <c r="AA9" s="463" t="s">
        <v>1022</v>
      </c>
      <c r="AB9" s="463" t="s">
        <v>1023</v>
      </c>
      <c r="AC9" s="463" t="s">
        <v>1024</v>
      </c>
      <c r="AD9" s="463" t="s">
        <v>1025</v>
      </c>
      <c r="AE9" s="463">
        <v>29</v>
      </c>
      <c r="AF9" s="463">
        <v>30</v>
      </c>
    </row>
    <row r="10" spans="1:32" ht="30.95" customHeight="1">
      <c r="A10" s="427"/>
      <c r="B10" s="444" t="s">
        <v>13</v>
      </c>
      <c r="C10" s="427"/>
      <c r="D10" s="458"/>
      <c r="E10" s="458"/>
      <c r="F10" s="428"/>
      <c r="G10" s="428"/>
      <c r="H10" s="428"/>
      <c r="I10" s="428"/>
      <c r="J10" s="458">
        <f>+J11</f>
        <v>2816</v>
      </c>
      <c r="K10" s="458">
        <f t="shared" ref="K10:AD11" si="0">+K11</f>
        <v>2560</v>
      </c>
      <c r="L10" s="458">
        <f t="shared" si="0"/>
        <v>256</v>
      </c>
      <c r="M10" s="458"/>
      <c r="N10" s="458"/>
      <c r="O10" s="458"/>
      <c r="P10" s="458"/>
      <c r="Q10" s="458"/>
      <c r="R10" s="458"/>
      <c r="S10" s="458">
        <f t="shared" si="0"/>
        <v>0</v>
      </c>
      <c r="T10" s="458">
        <f t="shared" si="0"/>
        <v>0</v>
      </c>
      <c r="U10" s="458">
        <f t="shared" si="0"/>
        <v>0</v>
      </c>
      <c r="V10" s="458">
        <f t="shared" si="0"/>
        <v>0</v>
      </c>
      <c r="W10" s="458">
        <f t="shared" si="0"/>
        <v>0</v>
      </c>
      <c r="X10" s="458">
        <f t="shared" si="0"/>
        <v>0</v>
      </c>
      <c r="Y10" s="458"/>
      <c r="Z10" s="458"/>
      <c r="AA10" s="458"/>
      <c r="AB10" s="458">
        <f t="shared" si="0"/>
        <v>2816</v>
      </c>
      <c r="AC10" s="458">
        <f t="shared" si="0"/>
        <v>2560</v>
      </c>
      <c r="AD10" s="458">
        <f t="shared" si="0"/>
        <v>256</v>
      </c>
      <c r="AE10" s="429"/>
      <c r="AF10" s="427"/>
    </row>
    <row r="11" spans="1:32" ht="72" customHeight="1">
      <c r="A11" s="444" t="s">
        <v>14</v>
      </c>
      <c r="B11" s="465" t="s">
        <v>999</v>
      </c>
      <c r="C11" s="430"/>
      <c r="D11" s="460"/>
      <c r="E11" s="460"/>
      <c r="F11" s="431"/>
      <c r="G11" s="431"/>
      <c r="H11" s="431"/>
      <c r="I11" s="431"/>
      <c r="J11" s="460">
        <f>+J12</f>
        <v>2816</v>
      </c>
      <c r="K11" s="460">
        <f t="shared" si="0"/>
        <v>2560</v>
      </c>
      <c r="L11" s="460">
        <f t="shared" si="0"/>
        <v>256</v>
      </c>
      <c r="M11" s="460">
        <f t="shared" si="0"/>
        <v>0</v>
      </c>
      <c r="N11" s="460">
        <f t="shared" si="0"/>
        <v>0</v>
      </c>
      <c r="O11" s="460">
        <f t="shared" si="0"/>
        <v>0</v>
      </c>
      <c r="P11" s="460">
        <f t="shared" si="0"/>
        <v>2684</v>
      </c>
      <c r="Q11" s="460">
        <f t="shared" si="0"/>
        <v>2440</v>
      </c>
      <c r="R11" s="460">
        <f t="shared" si="0"/>
        <v>244</v>
      </c>
      <c r="S11" s="460">
        <f t="shared" si="0"/>
        <v>0</v>
      </c>
      <c r="T11" s="460">
        <f t="shared" si="0"/>
        <v>0</v>
      </c>
      <c r="U11" s="460">
        <f t="shared" si="0"/>
        <v>0</v>
      </c>
      <c r="V11" s="460">
        <f t="shared" si="0"/>
        <v>0</v>
      </c>
      <c r="W11" s="460">
        <f t="shared" si="0"/>
        <v>0</v>
      </c>
      <c r="X11" s="460">
        <f t="shared" si="0"/>
        <v>0</v>
      </c>
      <c r="Y11" s="460">
        <f t="shared" si="0"/>
        <v>2684</v>
      </c>
      <c r="Z11" s="460">
        <f t="shared" si="0"/>
        <v>2440</v>
      </c>
      <c r="AA11" s="460">
        <f t="shared" si="0"/>
        <v>244</v>
      </c>
      <c r="AB11" s="460">
        <f t="shared" si="0"/>
        <v>2816</v>
      </c>
      <c r="AC11" s="460">
        <f t="shared" si="0"/>
        <v>2560</v>
      </c>
      <c r="AD11" s="460">
        <f t="shared" si="0"/>
        <v>256</v>
      </c>
      <c r="AE11" s="432"/>
      <c r="AF11" s="183"/>
    </row>
    <row r="12" spans="1:32" ht="33" customHeight="1">
      <c r="A12" s="433" t="s">
        <v>16</v>
      </c>
      <c r="B12" s="434" t="s">
        <v>978</v>
      </c>
      <c r="C12" s="435"/>
      <c r="D12" s="436"/>
      <c r="E12" s="436"/>
      <c r="F12" s="436"/>
      <c r="G12" s="436"/>
      <c r="H12" s="436"/>
      <c r="I12" s="436"/>
      <c r="J12" s="436">
        <f t="shared" ref="J12:AD12" si="1">SUM(J13:J17)</f>
        <v>2816</v>
      </c>
      <c r="K12" s="436">
        <f t="shared" si="1"/>
        <v>2560</v>
      </c>
      <c r="L12" s="436">
        <f t="shared" si="1"/>
        <v>256</v>
      </c>
      <c r="M12" s="436">
        <f t="shared" si="1"/>
        <v>0</v>
      </c>
      <c r="N12" s="436">
        <f t="shared" si="1"/>
        <v>0</v>
      </c>
      <c r="O12" s="436">
        <f t="shared" si="1"/>
        <v>0</v>
      </c>
      <c r="P12" s="436">
        <f t="shared" si="1"/>
        <v>2684</v>
      </c>
      <c r="Q12" s="436">
        <f t="shared" si="1"/>
        <v>2440</v>
      </c>
      <c r="R12" s="436">
        <f t="shared" si="1"/>
        <v>244</v>
      </c>
      <c r="S12" s="436">
        <f t="shared" si="1"/>
        <v>0</v>
      </c>
      <c r="T12" s="436">
        <f t="shared" si="1"/>
        <v>0</v>
      </c>
      <c r="U12" s="436">
        <f t="shared" si="1"/>
        <v>0</v>
      </c>
      <c r="V12" s="436">
        <f t="shared" si="1"/>
        <v>0</v>
      </c>
      <c r="W12" s="436">
        <f t="shared" si="1"/>
        <v>0</v>
      </c>
      <c r="X12" s="436">
        <f t="shared" si="1"/>
        <v>0</v>
      </c>
      <c r="Y12" s="436">
        <f t="shared" si="1"/>
        <v>2684</v>
      </c>
      <c r="Z12" s="436">
        <f t="shared" si="1"/>
        <v>2440</v>
      </c>
      <c r="AA12" s="436">
        <f t="shared" si="1"/>
        <v>244</v>
      </c>
      <c r="AB12" s="436">
        <f t="shared" si="1"/>
        <v>2816</v>
      </c>
      <c r="AC12" s="436">
        <f t="shared" si="1"/>
        <v>2560</v>
      </c>
      <c r="AD12" s="436">
        <f t="shared" si="1"/>
        <v>256</v>
      </c>
      <c r="AE12" s="437"/>
      <c r="AF12" s="183"/>
    </row>
    <row r="13" spans="1:32" ht="45.6" customHeight="1">
      <c r="A13" s="471" t="s">
        <v>892</v>
      </c>
      <c r="B13" s="473" t="s">
        <v>359</v>
      </c>
      <c r="C13" s="435"/>
      <c r="D13" s="436"/>
      <c r="E13" s="436"/>
      <c r="F13" s="436"/>
      <c r="G13" s="436"/>
      <c r="H13" s="436"/>
      <c r="I13" s="436"/>
      <c r="J13" s="438">
        <f t="shared" ref="J13:J17" si="2">+K13+L13</f>
        <v>308</v>
      </c>
      <c r="K13" s="472">
        <v>280</v>
      </c>
      <c r="L13" s="472">
        <v>28</v>
      </c>
      <c r="M13" s="472"/>
      <c r="N13" s="472"/>
      <c r="O13" s="472"/>
      <c r="P13" s="472">
        <f>+Q13+R13</f>
        <v>176</v>
      </c>
      <c r="Q13" s="472">
        <v>160</v>
      </c>
      <c r="R13" s="472">
        <v>16</v>
      </c>
      <c r="S13" s="441"/>
      <c r="T13" s="441"/>
      <c r="U13" s="441"/>
      <c r="V13" s="445">
        <f t="shared" ref="V13:V17" si="3">+W13+X13</f>
        <v>0</v>
      </c>
      <c r="W13" s="445"/>
      <c r="X13" s="445"/>
      <c r="Y13" s="445">
        <f>+Z13+AA13</f>
        <v>176</v>
      </c>
      <c r="Z13" s="445">
        <f t="shared" ref="Z13:AA17" si="4">+H13-N13+Q13</f>
        <v>160</v>
      </c>
      <c r="AA13" s="445">
        <f t="shared" si="4"/>
        <v>16</v>
      </c>
      <c r="AB13" s="445">
        <f t="shared" ref="AB13:AB17" si="5">+AC13+AD13</f>
        <v>308</v>
      </c>
      <c r="AC13" s="438">
        <f t="shared" ref="AC13:AC17" si="6">+K13-T13+W13</f>
        <v>280</v>
      </c>
      <c r="AD13" s="438">
        <f t="shared" ref="AD13:AD17" si="7">+L13-U13+X13</f>
        <v>28</v>
      </c>
      <c r="AE13" s="439" t="s">
        <v>1006</v>
      </c>
      <c r="AF13" s="467"/>
    </row>
    <row r="14" spans="1:32" ht="49.5" customHeight="1">
      <c r="A14" s="471" t="s">
        <v>892</v>
      </c>
      <c r="B14" s="473" t="s">
        <v>138</v>
      </c>
      <c r="C14" s="435"/>
      <c r="D14" s="436"/>
      <c r="E14" s="436"/>
      <c r="F14" s="436"/>
      <c r="G14" s="436"/>
      <c r="H14" s="436"/>
      <c r="I14" s="436"/>
      <c r="J14" s="438">
        <f t="shared" si="2"/>
        <v>176</v>
      </c>
      <c r="K14" s="472">
        <v>160</v>
      </c>
      <c r="L14" s="472">
        <v>16</v>
      </c>
      <c r="M14" s="472"/>
      <c r="N14" s="472"/>
      <c r="O14" s="472"/>
      <c r="P14" s="472">
        <f>+Q14+R14</f>
        <v>660</v>
      </c>
      <c r="Q14" s="472">
        <f>360+240</f>
        <v>600</v>
      </c>
      <c r="R14" s="472">
        <f>36+24</f>
        <v>60</v>
      </c>
      <c r="S14" s="441"/>
      <c r="T14" s="441"/>
      <c r="U14" s="441"/>
      <c r="V14" s="445">
        <f t="shared" si="3"/>
        <v>0</v>
      </c>
      <c r="W14" s="445"/>
      <c r="X14" s="445"/>
      <c r="Y14" s="445">
        <f>+Z14+AA14</f>
        <v>660</v>
      </c>
      <c r="Z14" s="445">
        <f t="shared" si="4"/>
        <v>600</v>
      </c>
      <c r="AA14" s="445">
        <f t="shared" si="4"/>
        <v>60</v>
      </c>
      <c r="AB14" s="445">
        <f t="shared" si="5"/>
        <v>176</v>
      </c>
      <c r="AC14" s="438">
        <f t="shared" si="6"/>
        <v>160</v>
      </c>
      <c r="AD14" s="438">
        <f t="shared" si="7"/>
        <v>16</v>
      </c>
      <c r="AE14" s="439" t="s">
        <v>1007</v>
      </c>
      <c r="AF14" s="467"/>
    </row>
    <row r="15" spans="1:32" ht="45" customHeight="1">
      <c r="A15" s="471" t="s">
        <v>892</v>
      </c>
      <c r="B15" s="473" t="s">
        <v>393</v>
      </c>
      <c r="C15" s="435"/>
      <c r="D15" s="436"/>
      <c r="E15" s="436"/>
      <c r="F15" s="436"/>
      <c r="G15" s="436"/>
      <c r="H15" s="436"/>
      <c r="I15" s="436"/>
      <c r="J15" s="438">
        <f t="shared" si="2"/>
        <v>1540</v>
      </c>
      <c r="K15" s="472">
        <v>1400</v>
      </c>
      <c r="L15" s="472">
        <v>140</v>
      </c>
      <c r="M15" s="472"/>
      <c r="N15" s="472"/>
      <c r="O15" s="472"/>
      <c r="P15" s="472">
        <f>+Q15+R15</f>
        <v>616</v>
      </c>
      <c r="Q15" s="472">
        <v>560</v>
      </c>
      <c r="R15" s="472">
        <v>56</v>
      </c>
      <c r="S15" s="441"/>
      <c r="T15" s="441"/>
      <c r="U15" s="441"/>
      <c r="V15" s="445">
        <f t="shared" si="3"/>
        <v>0</v>
      </c>
      <c r="W15" s="445"/>
      <c r="X15" s="445"/>
      <c r="Y15" s="445">
        <f>+Z15+AA15</f>
        <v>616</v>
      </c>
      <c r="Z15" s="445">
        <f t="shared" si="4"/>
        <v>560</v>
      </c>
      <c r="AA15" s="445">
        <f t="shared" si="4"/>
        <v>56</v>
      </c>
      <c r="AB15" s="445">
        <f t="shared" si="5"/>
        <v>1540</v>
      </c>
      <c r="AC15" s="438">
        <f t="shared" si="6"/>
        <v>1400</v>
      </c>
      <c r="AD15" s="438">
        <f t="shared" si="7"/>
        <v>140</v>
      </c>
      <c r="AE15" s="439" t="s">
        <v>1008</v>
      </c>
      <c r="AF15" s="467"/>
    </row>
    <row r="16" spans="1:32" ht="43.5" customHeight="1">
      <c r="A16" s="471" t="s">
        <v>892</v>
      </c>
      <c r="B16" s="473" t="s">
        <v>275</v>
      </c>
      <c r="C16" s="435"/>
      <c r="D16" s="436"/>
      <c r="E16" s="436"/>
      <c r="F16" s="436"/>
      <c r="G16" s="436"/>
      <c r="H16" s="436"/>
      <c r="I16" s="436"/>
      <c r="J16" s="438">
        <f t="shared" si="2"/>
        <v>264</v>
      </c>
      <c r="K16" s="472">
        <v>240</v>
      </c>
      <c r="L16" s="472">
        <v>24</v>
      </c>
      <c r="M16" s="472"/>
      <c r="N16" s="472"/>
      <c r="O16" s="472"/>
      <c r="P16" s="472">
        <f>+Q16+R16</f>
        <v>1144</v>
      </c>
      <c r="Q16" s="472">
        <v>1040</v>
      </c>
      <c r="R16" s="472">
        <v>104</v>
      </c>
      <c r="S16" s="441"/>
      <c r="T16" s="441"/>
      <c r="U16" s="441"/>
      <c r="V16" s="445">
        <f t="shared" si="3"/>
        <v>0</v>
      </c>
      <c r="W16" s="445"/>
      <c r="X16" s="445"/>
      <c r="Y16" s="445">
        <f>+Z16+AA16</f>
        <v>1144</v>
      </c>
      <c r="Z16" s="445">
        <f t="shared" si="4"/>
        <v>1040</v>
      </c>
      <c r="AA16" s="445">
        <f t="shared" si="4"/>
        <v>104</v>
      </c>
      <c r="AB16" s="445">
        <f t="shared" si="5"/>
        <v>264</v>
      </c>
      <c r="AC16" s="438">
        <f t="shared" si="6"/>
        <v>240</v>
      </c>
      <c r="AD16" s="438">
        <f t="shared" si="7"/>
        <v>24</v>
      </c>
      <c r="AE16" s="439" t="s">
        <v>1009</v>
      </c>
      <c r="AF16" s="467"/>
    </row>
    <row r="17" spans="1:32" ht="45.6" customHeight="1">
      <c r="A17" s="471" t="s">
        <v>892</v>
      </c>
      <c r="B17" s="473" t="s">
        <v>61</v>
      </c>
      <c r="C17" s="435"/>
      <c r="D17" s="436"/>
      <c r="E17" s="436"/>
      <c r="F17" s="436"/>
      <c r="G17" s="436"/>
      <c r="H17" s="436"/>
      <c r="I17" s="436"/>
      <c r="J17" s="438">
        <f t="shared" si="2"/>
        <v>528</v>
      </c>
      <c r="K17" s="472">
        <v>480</v>
      </c>
      <c r="L17" s="472">
        <v>48</v>
      </c>
      <c r="M17" s="472"/>
      <c r="N17" s="472"/>
      <c r="O17" s="472"/>
      <c r="P17" s="472">
        <f>+Q17+R17</f>
        <v>88</v>
      </c>
      <c r="Q17" s="472">
        <v>80</v>
      </c>
      <c r="R17" s="472">
        <v>8</v>
      </c>
      <c r="S17" s="441"/>
      <c r="T17" s="441"/>
      <c r="U17" s="441"/>
      <c r="V17" s="445">
        <f t="shared" si="3"/>
        <v>0</v>
      </c>
      <c r="W17" s="445"/>
      <c r="X17" s="445"/>
      <c r="Y17" s="445">
        <f>+Z17+AA17</f>
        <v>88</v>
      </c>
      <c r="Z17" s="445">
        <f t="shared" si="4"/>
        <v>80</v>
      </c>
      <c r="AA17" s="445">
        <f t="shared" si="4"/>
        <v>8</v>
      </c>
      <c r="AB17" s="445">
        <f t="shared" si="5"/>
        <v>528</v>
      </c>
      <c r="AC17" s="438">
        <f t="shared" si="6"/>
        <v>480</v>
      </c>
      <c r="AD17" s="438">
        <f t="shared" si="7"/>
        <v>48</v>
      </c>
      <c r="AE17" s="439" t="s">
        <v>995</v>
      </c>
      <c r="AF17" s="479"/>
    </row>
  </sheetData>
  <mergeCells count="20">
    <mergeCell ref="A1:AF1"/>
    <mergeCell ref="A2:AE2"/>
    <mergeCell ref="A3:AE3"/>
    <mergeCell ref="A4:AE4"/>
    <mergeCell ref="A6:A8"/>
    <mergeCell ref="B6:B8"/>
    <mergeCell ref="G6:I7"/>
    <mergeCell ref="M6:R6"/>
    <mergeCell ref="M7:O7"/>
    <mergeCell ref="P7:R7"/>
    <mergeCell ref="Y6:AA7"/>
    <mergeCell ref="F5:AF5"/>
    <mergeCell ref="AF6:AF8"/>
    <mergeCell ref="S7:U7"/>
    <mergeCell ref="V7:X7"/>
    <mergeCell ref="S6:X6"/>
    <mergeCell ref="AE6:AE8"/>
    <mergeCell ref="C6:F7"/>
    <mergeCell ref="J6:L7"/>
    <mergeCell ref="AB6:AD7"/>
  </mergeCells>
  <pageMargins left="0.35433070866141703" right="0.15748031496063" top="0.59055118110236204" bottom="0.52" header="0.31496062992126" footer="0.31496062992126"/>
  <pageSetup paperSize="9" scale="37" orientation="landscape" r:id="rId1"/>
</worksheet>
</file>

<file path=xl/worksheets/sheet13.xml><?xml version="1.0" encoding="utf-8"?>
<worksheet xmlns="http://schemas.openxmlformats.org/spreadsheetml/2006/main" xmlns:r="http://schemas.openxmlformats.org/officeDocument/2006/relationships">
  <dimension ref="A1:J30"/>
  <sheetViews>
    <sheetView topLeftCell="A19" zoomScale="85" zoomScaleNormal="85" workbookViewId="0">
      <selection activeCell="B37" sqref="B37"/>
    </sheetView>
  </sheetViews>
  <sheetFormatPr defaultRowHeight="15"/>
  <cols>
    <col min="1" max="1" width="7.140625" customWidth="1"/>
    <col min="2" max="2" width="33" customWidth="1"/>
    <col min="3" max="3" width="14.28515625" customWidth="1"/>
    <col min="4" max="4" width="13.140625" customWidth="1"/>
    <col min="5" max="5" width="13.85546875" customWidth="1"/>
    <col min="6" max="6" width="17.7109375" customWidth="1"/>
    <col min="7" max="7" width="13.85546875" customWidth="1"/>
    <col min="8" max="8" width="13.28515625" customWidth="1"/>
    <col min="9" max="9" width="18" customWidth="1"/>
  </cols>
  <sheetData>
    <row r="1" spans="1:10" ht="18.75">
      <c r="A1" s="573" t="s">
        <v>1000</v>
      </c>
      <c r="B1" s="573"/>
      <c r="C1" s="573"/>
      <c r="D1" s="573"/>
      <c r="E1" s="573"/>
      <c r="F1" s="573"/>
      <c r="G1" s="573"/>
      <c r="H1" s="573"/>
      <c r="I1" s="573"/>
      <c r="J1" s="573"/>
    </row>
    <row r="2" spans="1:10" ht="50.45" customHeight="1">
      <c r="A2" s="574" t="s">
        <v>1010</v>
      </c>
      <c r="B2" s="575"/>
      <c r="C2" s="575"/>
      <c r="D2" s="575"/>
      <c r="E2" s="575"/>
      <c r="F2" s="575"/>
      <c r="G2" s="575"/>
      <c r="H2" s="575"/>
      <c r="I2" s="575"/>
      <c r="J2" s="575"/>
    </row>
    <row r="3" spans="1:10" ht="18.75">
      <c r="A3" s="576" t="str">
        <f>+' Năm 2025'!A3:AE3</f>
        <v>(Kèm theo Tờ trình số 67/TTr-UBND ngày 15/4/2025 của UBND huyện Na Rì)</v>
      </c>
      <c r="B3" s="576"/>
      <c r="C3" s="576"/>
      <c r="D3" s="576"/>
      <c r="E3" s="576"/>
      <c r="F3" s="576"/>
      <c r="G3" s="576"/>
      <c r="H3" s="576"/>
      <c r="I3" s="576"/>
      <c r="J3" s="576"/>
    </row>
    <row r="4" spans="1:10" ht="18.75">
      <c r="A4" s="446"/>
      <c r="B4" s="446"/>
      <c r="C4" s="474"/>
      <c r="D4" s="468"/>
      <c r="E4" s="468"/>
      <c r="F4" s="468"/>
      <c r="G4" s="577"/>
      <c r="H4" s="577"/>
      <c r="I4" s="577"/>
      <c r="J4" s="577"/>
    </row>
    <row r="5" spans="1:10" ht="27.75" customHeight="1">
      <c r="A5" s="578" t="s">
        <v>556</v>
      </c>
      <c r="B5" s="578" t="s">
        <v>990</v>
      </c>
      <c r="C5" s="578" t="s">
        <v>991</v>
      </c>
      <c r="D5" s="569" t="s">
        <v>1027</v>
      </c>
      <c r="E5" s="570"/>
      <c r="F5" s="570"/>
      <c r="G5" s="569" t="s">
        <v>1011</v>
      </c>
      <c r="H5" s="570"/>
      <c r="I5" s="570"/>
      <c r="J5" s="581" t="s">
        <v>8</v>
      </c>
    </row>
    <row r="6" spans="1:10" ht="16.5" customHeight="1">
      <c r="A6" s="579"/>
      <c r="B6" s="579"/>
      <c r="C6" s="579"/>
      <c r="D6" s="571"/>
      <c r="E6" s="572"/>
      <c r="F6" s="572"/>
      <c r="G6" s="571"/>
      <c r="H6" s="572"/>
      <c r="I6" s="572"/>
      <c r="J6" s="581"/>
    </row>
    <row r="7" spans="1:10" ht="155.44999999999999" customHeight="1">
      <c r="A7" s="580"/>
      <c r="B7" s="580"/>
      <c r="C7" s="580"/>
      <c r="D7" s="466" t="s">
        <v>991</v>
      </c>
      <c r="E7" s="466" t="s">
        <v>1001</v>
      </c>
      <c r="F7" s="478" t="s">
        <v>1012</v>
      </c>
      <c r="G7" s="466" t="s">
        <v>991</v>
      </c>
      <c r="H7" s="466" t="s">
        <v>1001</v>
      </c>
      <c r="I7" s="478" t="s">
        <v>1012</v>
      </c>
      <c r="J7" s="581"/>
    </row>
    <row r="8" spans="1:10" ht="24" customHeight="1">
      <c r="A8" s="447">
        <v>1</v>
      </c>
      <c r="B8" s="447">
        <v>2</v>
      </c>
      <c r="C8" s="447" t="s">
        <v>1028</v>
      </c>
      <c r="D8" s="447" t="s">
        <v>1029</v>
      </c>
      <c r="E8" s="447">
        <v>5</v>
      </c>
      <c r="F8" s="447">
        <v>6</v>
      </c>
      <c r="G8" s="447" t="s">
        <v>1030</v>
      </c>
      <c r="H8" s="447">
        <v>8</v>
      </c>
      <c r="I8" s="447">
        <v>9</v>
      </c>
      <c r="J8" s="447">
        <v>10</v>
      </c>
    </row>
    <row r="9" spans="1:10" ht="27.95" customHeight="1">
      <c r="A9" s="442"/>
      <c r="B9" s="442" t="s">
        <v>991</v>
      </c>
      <c r="C9" s="477">
        <f>+C10+C13</f>
        <v>65084.997000000003</v>
      </c>
      <c r="D9" s="477">
        <f t="shared" ref="D9:F9" si="0">+D10+D13</f>
        <v>2684</v>
      </c>
      <c r="E9" s="477">
        <f t="shared" si="0"/>
        <v>2684</v>
      </c>
      <c r="F9" s="477">
        <f t="shared" si="0"/>
        <v>0</v>
      </c>
      <c r="G9" s="459">
        <f>+G10+G13</f>
        <v>62400.997000000003</v>
      </c>
      <c r="H9" s="459">
        <v>10931</v>
      </c>
      <c r="I9" s="459">
        <v>51469.996900000006</v>
      </c>
      <c r="J9" s="448"/>
    </row>
    <row r="10" spans="1:10" ht="30" customHeight="1">
      <c r="A10" s="443" t="s">
        <v>14</v>
      </c>
      <c r="B10" s="449" t="s">
        <v>56</v>
      </c>
      <c r="C10" s="475">
        <f>SUM(C11:C12)</f>
        <v>16038.480000000001</v>
      </c>
      <c r="D10" s="450">
        <f>SUM(D11:D12)</f>
        <v>0</v>
      </c>
      <c r="E10" s="450">
        <f t="shared" ref="E10:F10" si="1">SUM(E11:E12)</f>
        <v>0</v>
      </c>
      <c r="F10" s="450">
        <f t="shared" si="1"/>
        <v>0</v>
      </c>
      <c r="G10" s="450">
        <f>SUM(G11:G12)</f>
        <v>16038.480000000001</v>
      </c>
      <c r="H10" s="450">
        <f t="shared" ref="H10:I10" si="2">SUM(H11:H12)</f>
        <v>19</v>
      </c>
      <c r="I10" s="450">
        <f t="shared" si="2"/>
        <v>16019.480000000001</v>
      </c>
      <c r="J10" s="451"/>
    </row>
    <row r="11" spans="1:10" ht="30" customHeight="1">
      <c r="A11" s="48">
        <v>1</v>
      </c>
      <c r="B11" s="452" t="s">
        <v>992</v>
      </c>
      <c r="C11" s="476">
        <f>+D11+G11</f>
        <v>16019.480000000001</v>
      </c>
      <c r="D11" s="452"/>
      <c r="E11" s="452"/>
      <c r="F11" s="452"/>
      <c r="G11" s="469">
        <v>16019.480000000001</v>
      </c>
      <c r="H11" s="469">
        <v>0</v>
      </c>
      <c r="I11" s="469">
        <v>16019.480000000001</v>
      </c>
      <c r="J11" s="453"/>
    </row>
    <row r="12" spans="1:10" ht="26.45" customHeight="1">
      <c r="A12" s="48">
        <v>2</v>
      </c>
      <c r="B12" s="452" t="s">
        <v>987</v>
      </c>
      <c r="C12" s="476">
        <f>+D12+G12</f>
        <v>19</v>
      </c>
      <c r="D12" s="452"/>
      <c r="E12" s="452"/>
      <c r="F12" s="452"/>
      <c r="G12" s="469">
        <v>19</v>
      </c>
      <c r="H12" s="469">
        <v>19</v>
      </c>
      <c r="I12" s="469">
        <v>0</v>
      </c>
      <c r="J12" s="453"/>
    </row>
    <row r="13" spans="1:10" ht="24.95" customHeight="1">
      <c r="A13" s="443" t="s">
        <v>34</v>
      </c>
      <c r="B13" s="455" t="s">
        <v>993</v>
      </c>
      <c r="C13" s="475">
        <f>SUM(C14:C30)</f>
        <v>49046.517</v>
      </c>
      <c r="D13" s="475">
        <f t="shared" ref="D13:F13" si="3">SUM(D14:D30)</f>
        <v>2684</v>
      </c>
      <c r="E13" s="475">
        <f t="shared" si="3"/>
        <v>2684</v>
      </c>
      <c r="F13" s="475">
        <f t="shared" si="3"/>
        <v>0</v>
      </c>
      <c r="G13" s="451">
        <f>SUM(G14:G30)</f>
        <v>46362.517</v>
      </c>
      <c r="H13" s="451">
        <f t="shared" ref="H13:I13" si="4">SUM(H14:H30)</f>
        <v>10912</v>
      </c>
      <c r="I13" s="451">
        <f t="shared" si="4"/>
        <v>35450.517</v>
      </c>
      <c r="J13" s="454"/>
    </row>
    <row r="14" spans="1:10" ht="24.95" customHeight="1">
      <c r="A14" s="48">
        <v>1</v>
      </c>
      <c r="B14" s="456" t="s">
        <v>932</v>
      </c>
      <c r="C14" s="469">
        <f>+D14+G14</f>
        <v>5327.2</v>
      </c>
      <c r="D14" s="454"/>
      <c r="E14" s="473"/>
      <c r="F14" s="473"/>
      <c r="G14" s="469">
        <f>+H14+I14</f>
        <v>5327.2</v>
      </c>
      <c r="H14" s="469">
        <v>1540</v>
      </c>
      <c r="I14" s="469">
        <v>3787.2</v>
      </c>
      <c r="J14" s="454"/>
    </row>
    <row r="15" spans="1:10" ht="24.95" customHeight="1">
      <c r="A15" s="48">
        <f t="shared" ref="A15:A30" si="5">+A14+1</f>
        <v>2</v>
      </c>
      <c r="B15" s="456" t="s">
        <v>920</v>
      </c>
      <c r="C15" s="469">
        <f t="shared" ref="C15:C30" si="6">+D15+G15</f>
        <v>3703.54</v>
      </c>
      <c r="D15" s="454"/>
      <c r="E15" s="473"/>
      <c r="F15" s="473"/>
      <c r="G15" s="469">
        <f t="shared" ref="G15:G30" si="7">+H15+I15</f>
        <v>3703.54</v>
      </c>
      <c r="H15" s="469">
        <v>704</v>
      </c>
      <c r="I15" s="469">
        <v>2999.54</v>
      </c>
      <c r="J15" s="454"/>
    </row>
    <row r="16" spans="1:10" ht="24.95" customHeight="1">
      <c r="A16" s="48">
        <f t="shared" si="5"/>
        <v>3</v>
      </c>
      <c r="B16" s="456" t="s">
        <v>931</v>
      </c>
      <c r="C16" s="469">
        <f t="shared" si="6"/>
        <v>939.88</v>
      </c>
      <c r="D16" s="454"/>
      <c r="E16" s="473"/>
      <c r="F16" s="473"/>
      <c r="G16" s="469">
        <f t="shared" si="7"/>
        <v>939.88</v>
      </c>
      <c r="H16" s="469">
        <v>440</v>
      </c>
      <c r="I16" s="469">
        <v>499.88</v>
      </c>
      <c r="J16" s="454"/>
    </row>
    <row r="17" spans="1:10" ht="24.95" customHeight="1">
      <c r="A17" s="48">
        <f t="shared" si="5"/>
        <v>4</v>
      </c>
      <c r="B17" s="456" t="s">
        <v>922</v>
      </c>
      <c r="C17" s="469">
        <f t="shared" si="6"/>
        <v>3657.8</v>
      </c>
      <c r="D17" s="454"/>
      <c r="E17" s="473"/>
      <c r="F17" s="473"/>
      <c r="G17" s="469">
        <f t="shared" si="7"/>
        <v>3657.8</v>
      </c>
      <c r="H17" s="469">
        <v>924</v>
      </c>
      <c r="I17" s="469">
        <v>2733.8</v>
      </c>
      <c r="J17" s="454"/>
    </row>
    <row r="18" spans="1:10" ht="24.95" customHeight="1">
      <c r="A18" s="48">
        <f t="shared" si="5"/>
        <v>5</v>
      </c>
      <c r="B18" s="456" t="s">
        <v>930</v>
      </c>
      <c r="C18" s="469">
        <f t="shared" si="6"/>
        <v>2149.33</v>
      </c>
      <c r="D18" s="469">
        <f t="shared" ref="D18:D30" si="8">+E18+F18</f>
        <v>176</v>
      </c>
      <c r="E18" s="469">
        <f>+' Năm 2025'!Y13</f>
        <v>176</v>
      </c>
      <c r="F18" s="473"/>
      <c r="G18" s="469">
        <f t="shared" si="7"/>
        <v>1973.33</v>
      </c>
      <c r="H18" s="469">
        <v>308</v>
      </c>
      <c r="I18" s="469">
        <v>1665.33</v>
      </c>
      <c r="J18" s="454"/>
    </row>
    <row r="19" spans="1:10" ht="24.95" customHeight="1">
      <c r="A19" s="48">
        <f t="shared" si="5"/>
        <v>6</v>
      </c>
      <c r="B19" s="456" t="s">
        <v>934</v>
      </c>
      <c r="C19" s="469">
        <f t="shared" si="6"/>
        <v>3230.17</v>
      </c>
      <c r="D19" s="469"/>
      <c r="E19" s="469"/>
      <c r="F19" s="473"/>
      <c r="G19" s="469">
        <f t="shared" si="7"/>
        <v>3230.17</v>
      </c>
      <c r="H19" s="469">
        <v>484</v>
      </c>
      <c r="I19" s="469">
        <v>2746.17</v>
      </c>
      <c r="J19" s="454"/>
    </row>
    <row r="20" spans="1:10" ht="24.95" customHeight="1">
      <c r="A20" s="48">
        <f t="shared" si="5"/>
        <v>7</v>
      </c>
      <c r="B20" s="456" t="s">
        <v>925</v>
      </c>
      <c r="C20" s="469">
        <f t="shared" si="6"/>
        <v>1606.9199999999998</v>
      </c>
      <c r="D20" s="469"/>
      <c r="E20" s="469"/>
      <c r="F20" s="473"/>
      <c r="G20" s="469">
        <f t="shared" si="7"/>
        <v>1606.9199999999998</v>
      </c>
      <c r="H20" s="469">
        <v>352</v>
      </c>
      <c r="I20" s="469">
        <v>1254.9199999999998</v>
      </c>
      <c r="J20" s="454"/>
    </row>
    <row r="21" spans="1:10" ht="24.95" customHeight="1">
      <c r="A21" s="48">
        <f t="shared" si="5"/>
        <v>8</v>
      </c>
      <c r="B21" s="456" t="s">
        <v>921</v>
      </c>
      <c r="C21" s="469">
        <f t="shared" si="6"/>
        <v>1995.75</v>
      </c>
      <c r="D21" s="469">
        <f t="shared" si="8"/>
        <v>660</v>
      </c>
      <c r="E21" s="469">
        <f>+' Năm 2025'!Y14</f>
        <v>660</v>
      </c>
      <c r="F21" s="473"/>
      <c r="G21" s="469">
        <f t="shared" si="7"/>
        <v>1335.75</v>
      </c>
      <c r="H21" s="469">
        <v>176</v>
      </c>
      <c r="I21" s="469">
        <v>1159.75</v>
      </c>
      <c r="J21" s="454"/>
    </row>
    <row r="22" spans="1:10" ht="24.95" customHeight="1">
      <c r="A22" s="48">
        <f t="shared" si="5"/>
        <v>9</v>
      </c>
      <c r="B22" s="456" t="s">
        <v>994</v>
      </c>
      <c r="C22" s="469">
        <f t="shared" si="6"/>
        <v>2877.44</v>
      </c>
      <c r="D22" s="469"/>
      <c r="E22" s="469"/>
      <c r="F22" s="473"/>
      <c r="G22" s="469">
        <f t="shared" si="7"/>
        <v>2877.44</v>
      </c>
      <c r="H22" s="469">
        <v>748</v>
      </c>
      <c r="I22" s="469">
        <v>2129.44</v>
      </c>
      <c r="J22" s="454"/>
    </row>
    <row r="23" spans="1:10" ht="24.95" customHeight="1">
      <c r="A23" s="48">
        <f t="shared" si="5"/>
        <v>10</v>
      </c>
      <c r="B23" s="456" t="s">
        <v>989</v>
      </c>
      <c r="C23" s="469">
        <f t="shared" si="6"/>
        <v>5165.8500000000004</v>
      </c>
      <c r="D23" s="469">
        <f t="shared" si="8"/>
        <v>616</v>
      </c>
      <c r="E23" s="469">
        <f>+' Năm 2025'!Y15</f>
        <v>616</v>
      </c>
      <c r="F23" s="473"/>
      <c r="G23" s="469">
        <f t="shared" si="7"/>
        <v>4549.8500000000004</v>
      </c>
      <c r="H23" s="469">
        <v>1540</v>
      </c>
      <c r="I23" s="469">
        <v>3009.8500000000004</v>
      </c>
      <c r="J23" s="454"/>
    </row>
    <row r="24" spans="1:10" ht="24.95" customHeight="1">
      <c r="A24" s="48">
        <f t="shared" si="5"/>
        <v>11</v>
      </c>
      <c r="B24" s="456" t="s">
        <v>929</v>
      </c>
      <c r="C24" s="469">
        <f t="shared" si="6"/>
        <v>4068.91</v>
      </c>
      <c r="D24" s="469"/>
      <c r="E24" s="469"/>
      <c r="F24" s="473"/>
      <c r="G24" s="469">
        <f t="shared" si="7"/>
        <v>4068.91</v>
      </c>
      <c r="H24" s="469">
        <v>880</v>
      </c>
      <c r="I24" s="469">
        <v>3188.91</v>
      </c>
      <c r="J24" s="454"/>
    </row>
    <row r="25" spans="1:10" ht="24.95" customHeight="1">
      <c r="A25" s="48">
        <f t="shared" si="5"/>
        <v>12</v>
      </c>
      <c r="B25" s="456" t="s">
        <v>923</v>
      </c>
      <c r="C25" s="469">
        <f t="shared" si="6"/>
        <v>967.6</v>
      </c>
      <c r="D25" s="469"/>
      <c r="E25" s="469"/>
      <c r="F25" s="473"/>
      <c r="G25" s="469">
        <f t="shared" si="7"/>
        <v>967.6</v>
      </c>
      <c r="H25" s="469">
        <v>528</v>
      </c>
      <c r="I25" s="469">
        <v>439.6</v>
      </c>
      <c r="J25" s="454"/>
    </row>
    <row r="26" spans="1:10" ht="24.95" customHeight="1">
      <c r="A26" s="48">
        <f t="shared" si="5"/>
        <v>13</v>
      </c>
      <c r="B26" s="456" t="s">
        <v>924</v>
      </c>
      <c r="C26" s="469">
        <f t="shared" si="6"/>
        <v>1382.05</v>
      </c>
      <c r="D26" s="469"/>
      <c r="E26" s="469"/>
      <c r="F26" s="473"/>
      <c r="G26" s="469">
        <f t="shared" si="7"/>
        <v>1382.05</v>
      </c>
      <c r="H26" s="469">
        <v>132</v>
      </c>
      <c r="I26" s="469">
        <v>1250.05</v>
      </c>
      <c r="J26" s="454"/>
    </row>
    <row r="27" spans="1:10" ht="24.95" customHeight="1">
      <c r="A27" s="48">
        <f t="shared" si="5"/>
        <v>14</v>
      </c>
      <c r="B27" s="456" t="s">
        <v>933</v>
      </c>
      <c r="C27" s="469">
        <f t="shared" si="6"/>
        <v>2891.94</v>
      </c>
      <c r="D27" s="469"/>
      <c r="E27" s="469"/>
      <c r="F27" s="473"/>
      <c r="G27" s="469">
        <f t="shared" si="7"/>
        <v>2891.94</v>
      </c>
      <c r="H27" s="469">
        <v>880</v>
      </c>
      <c r="I27" s="469">
        <v>2011.94</v>
      </c>
      <c r="J27" s="454"/>
    </row>
    <row r="28" spans="1:10" ht="24.95" customHeight="1">
      <c r="A28" s="48">
        <f>+A27+1</f>
        <v>15</v>
      </c>
      <c r="B28" s="456" t="s">
        <v>926</v>
      </c>
      <c r="C28" s="469">
        <f t="shared" si="6"/>
        <v>4769.45</v>
      </c>
      <c r="D28" s="469">
        <f t="shared" si="8"/>
        <v>1144</v>
      </c>
      <c r="E28" s="469">
        <f>+' Năm 2025'!Y16</f>
        <v>1144</v>
      </c>
      <c r="F28" s="473"/>
      <c r="G28" s="469">
        <f t="shared" si="7"/>
        <v>3625.45</v>
      </c>
      <c r="H28" s="469">
        <v>264</v>
      </c>
      <c r="I28" s="469">
        <v>3361.45</v>
      </c>
      <c r="J28" s="454"/>
    </row>
    <row r="29" spans="1:10" ht="24.95" customHeight="1">
      <c r="A29" s="48">
        <f t="shared" si="5"/>
        <v>16</v>
      </c>
      <c r="B29" s="456" t="s">
        <v>919</v>
      </c>
      <c r="C29" s="469">
        <f t="shared" si="6"/>
        <v>3302.01</v>
      </c>
      <c r="D29" s="469"/>
      <c r="E29" s="469"/>
      <c r="F29" s="473"/>
      <c r="G29" s="469">
        <f t="shared" si="7"/>
        <v>3302.01</v>
      </c>
      <c r="H29" s="469">
        <v>484</v>
      </c>
      <c r="I29" s="469">
        <v>2818.01</v>
      </c>
      <c r="J29" s="454"/>
    </row>
    <row r="30" spans="1:10" ht="24.95" customHeight="1">
      <c r="A30" s="48">
        <f t="shared" si="5"/>
        <v>17</v>
      </c>
      <c r="B30" s="456" t="s">
        <v>995</v>
      </c>
      <c r="C30" s="469">
        <f t="shared" si="6"/>
        <v>1010.677</v>
      </c>
      <c r="D30" s="469">
        <f t="shared" si="8"/>
        <v>88</v>
      </c>
      <c r="E30" s="469">
        <f>+' Năm 2025'!Y17</f>
        <v>88</v>
      </c>
      <c r="F30" s="473"/>
      <c r="G30" s="469">
        <f t="shared" si="7"/>
        <v>922.67700000000002</v>
      </c>
      <c r="H30" s="469">
        <v>528</v>
      </c>
      <c r="I30" s="470">
        <v>394.67700000000002</v>
      </c>
      <c r="J30" s="457"/>
    </row>
  </sheetData>
  <mergeCells count="10">
    <mergeCell ref="G5:I6"/>
    <mergeCell ref="A1:J1"/>
    <mergeCell ref="A2:J2"/>
    <mergeCell ref="A3:J3"/>
    <mergeCell ref="G4:J4"/>
    <mergeCell ref="A5:A7"/>
    <mergeCell ref="B5:B7"/>
    <mergeCell ref="J5:J7"/>
    <mergeCell ref="D5:F6"/>
    <mergeCell ref="C5:C7"/>
  </mergeCells>
  <pageMargins left="0.39370078740157499" right="0.15748031496063" top="0.47244094488188998" bottom="0.51" header="0.31496062992126" footer="0.31496062992126"/>
  <pageSetup paperSize="9" scale="85" orientation="landscape" r:id="rId1"/>
  <headerFooter>
    <oddFooter>&amp;C&amp;"Times New Roman,Regular"&amp;14&amp;P</oddFooter>
  </headerFooter>
</worksheet>
</file>

<file path=xl/worksheets/sheet2.xml><?xml version="1.0" encoding="utf-8"?>
<worksheet xmlns="http://schemas.openxmlformats.org/spreadsheetml/2006/main" xmlns:r="http://schemas.openxmlformats.org/officeDocument/2006/relationships">
  <dimension ref="A1:Q82"/>
  <sheetViews>
    <sheetView view="pageBreakPreview" zoomScale="60" zoomScaleNormal="70" workbookViewId="0">
      <selection activeCell="A3" sqref="A3:Q3"/>
    </sheetView>
  </sheetViews>
  <sheetFormatPr defaultColWidth="8.85546875" defaultRowHeight="18.75"/>
  <cols>
    <col min="1" max="1" width="5.7109375" style="33" customWidth="1"/>
    <col min="2" max="2" width="40.140625" style="34" customWidth="1"/>
    <col min="3" max="3" width="15.28515625" style="167" customWidth="1"/>
    <col min="4" max="4" width="31.5703125" style="33" customWidth="1"/>
    <col min="5" max="5" width="14.7109375" style="34" customWidth="1"/>
    <col min="6" max="6" width="14.5703125" style="34" customWidth="1"/>
    <col min="7" max="8" width="12.28515625" style="34" customWidth="1"/>
    <col min="9" max="9" width="14.5703125" style="34" customWidth="1"/>
    <col min="10" max="11" width="12.28515625" style="34" customWidth="1"/>
    <col min="12" max="12" width="14.28515625" style="34" customWidth="1"/>
    <col min="13" max="13" width="10.85546875" style="34" bestFit="1" customWidth="1"/>
    <col min="14" max="16384" width="8.85546875" style="34"/>
  </cols>
  <sheetData>
    <row r="1" spans="1:13">
      <c r="A1" s="494" t="s">
        <v>700</v>
      </c>
      <c r="B1" s="494"/>
      <c r="G1" s="495"/>
      <c r="H1" s="495"/>
      <c r="I1" s="167"/>
      <c r="J1" s="167"/>
      <c r="K1" s="167"/>
      <c r="L1" s="167"/>
    </row>
    <row r="2" spans="1:13">
      <c r="A2" s="496" t="s">
        <v>555</v>
      </c>
      <c r="B2" s="496"/>
      <c r="C2" s="496"/>
      <c r="D2" s="496"/>
      <c r="E2" s="496"/>
      <c r="F2" s="496"/>
      <c r="G2" s="496"/>
      <c r="H2" s="496"/>
      <c r="I2" s="496"/>
      <c r="J2" s="496"/>
      <c r="K2" s="496"/>
      <c r="L2" s="496"/>
      <c r="M2" s="496"/>
    </row>
    <row r="3" spans="1:13">
      <c r="A3" s="497" t="s">
        <v>915</v>
      </c>
      <c r="B3" s="497"/>
      <c r="C3" s="497"/>
      <c r="D3" s="497"/>
      <c r="E3" s="497"/>
      <c r="F3" s="497"/>
      <c r="G3" s="497"/>
      <c r="H3" s="497"/>
      <c r="I3" s="497"/>
      <c r="J3" s="497"/>
      <c r="K3" s="497"/>
      <c r="L3" s="497"/>
    </row>
    <row r="4" spans="1:13">
      <c r="F4" s="498" t="s">
        <v>0</v>
      </c>
      <c r="G4" s="498"/>
      <c r="H4" s="498"/>
      <c r="I4" s="498"/>
      <c r="J4" s="498"/>
      <c r="K4" s="498"/>
      <c r="L4" s="498"/>
    </row>
    <row r="5" spans="1:13">
      <c r="A5" s="499" t="s">
        <v>556</v>
      </c>
      <c r="B5" s="499" t="s">
        <v>557</v>
      </c>
      <c r="C5" s="499" t="s">
        <v>558</v>
      </c>
      <c r="D5" s="493" t="s">
        <v>559</v>
      </c>
      <c r="E5" s="493" t="s">
        <v>560</v>
      </c>
      <c r="F5" s="493" t="s">
        <v>561</v>
      </c>
      <c r="G5" s="493"/>
      <c r="H5" s="493"/>
      <c r="I5" s="493" t="s">
        <v>562</v>
      </c>
      <c r="J5" s="493"/>
      <c r="K5" s="493"/>
      <c r="L5" s="493" t="s">
        <v>563</v>
      </c>
    </row>
    <row r="6" spans="1:13">
      <c r="A6" s="499"/>
      <c r="B6" s="499"/>
      <c r="C6" s="499"/>
      <c r="D6" s="493"/>
      <c r="E6" s="493"/>
      <c r="F6" s="493"/>
      <c r="G6" s="493"/>
      <c r="H6" s="493"/>
      <c r="I6" s="493"/>
      <c r="J6" s="493"/>
      <c r="K6" s="493"/>
      <c r="L6" s="493"/>
    </row>
    <row r="7" spans="1:13">
      <c r="A7" s="499"/>
      <c r="B7" s="499"/>
      <c r="C7" s="499"/>
      <c r="D7" s="493"/>
      <c r="E7" s="493"/>
      <c r="F7" s="493"/>
      <c r="G7" s="493"/>
      <c r="H7" s="493"/>
      <c r="I7" s="493"/>
      <c r="J7" s="493"/>
      <c r="K7" s="493"/>
      <c r="L7" s="493"/>
    </row>
    <row r="8" spans="1:13" ht="56.25">
      <c r="A8" s="499"/>
      <c r="B8" s="499"/>
      <c r="C8" s="499"/>
      <c r="D8" s="493"/>
      <c r="E8" s="493"/>
      <c r="F8" s="166" t="s">
        <v>564</v>
      </c>
      <c r="G8" s="35" t="s">
        <v>10</v>
      </c>
      <c r="H8" s="35" t="s">
        <v>11</v>
      </c>
      <c r="I8" s="166" t="s">
        <v>564</v>
      </c>
      <c r="J8" s="35" t="s">
        <v>10</v>
      </c>
      <c r="K8" s="35" t="s">
        <v>11</v>
      </c>
      <c r="L8" s="493"/>
    </row>
    <row r="9" spans="1:13">
      <c r="A9" s="168"/>
      <c r="B9" s="168" t="s">
        <v>13</v>
      </c>
      <c r="C9" s="168"/>
      <c r="D9" s="166"/>
      <c r="E9" s="36">
        <f>E10+E60</f>
        <v>487904</v>
      </c>
      <c r="F9" s="36">
        <f t="shared" ref="F9:K9" si="0">F10+F60</f>
        <v>487904</v>
      </c>
      <c r="G9" s="36">
        <f t="shared" si="0"/>
        <v>473693</v>
      </c>
      <c r="H9" s="36">
        <f t="shared" si="0"/>
        <v>14211</v>
      </c>
      <c r="I9" s="36">
        <f t="shared" si="0"/>
        <v>162022</v>
      </c>
      <c r="J9" s="36">
        <f t="shared" si="0"/>
        <v>157302</v>
      </c>
      <c r="K9" s="36">
        <f t="shared" si="0"/>
        <v>4720</v>
      </c>
      <c r="L9" s="166"/>
    </row>
    <row r="10" spans="1:13" ht="56.25">
      <c r="A10" s="168" t="s">
        <v>48</v>
      </c>
      <c r="B10" s="166" t="s">
        <v>565</v>
      </c>
      <c r="C10" s="168"/>
      <c r="D10" s="166"/>
      <c r="E10" s="36">
        <f>E11+E42</f>
        <v>401320</v>
      </c>
      <c r="F10" s="36">
        <f t="shared" ref="F10:K10" si="1">F11+F42</f>
        <v>401320</v>
      </c>
      <c r="G10" s="36">
        <f t="shared" si="1"/>
        <v>389631</v>
      </c>
      <c r="H10" s="36">
        <f t="shared" si="1"/>
        <v>11689</v>
      </c>
      <c r="I10" s="36">
        <f t="shared" si="1"/>
        <v>138042</v>
      </c>
      <c r="J10" s="36">
        <f t="shared" si="1"/>
        <v>134021</v>
      </c>
      <c r="K10" s="36">
        <f t="shared" si="1"/>
        <v>4021</v>
      </c>
      <c r="L10" s="166"/>
      <c r="M10" s="37"/>
    </row>
    <row r="11" spans="1:13">
      <c r="A11" s="168" t="s">
        <v>14</v>
      </c>
      <c r="B11" s="38" t="s">
        <v>566</v>
      </c>
      <c r="C11" s="39"/>
      <c r="D11" s="168"/>
      <c r="E11" s="40">
        <f>SUM(E12:E41)</f>
        <v>196047</v>
      </c>
      <c r="F11" s="41">
        <f t="shared" ref="F11:F41" si="2">G11+H11</f>
        <v>196047</v>
      </c>
      <c r="G11" s="42">
        <f t="shared" ref="G11:H11" si="3">SUM(G12:G41)</f>
        <v>190337</v>
      </c>
      <c r="H11" s="42">
        <f t="shared" si="3"/>
        <v>5710</v>
      </c>
      <c r="I11" s="41">
        <f t="shared" ref="I11" si="4">J11+K11</f>
        <v>67434</v>
      </c>
      <c r="J11" s="42">
        <f t="shared" ref="J11:K11" si="5">SUM(J12:J41)</f>
        <v>65470</v>
      </c>
      <c r="K11" s="42">
        <f t="shared" si="5"/>
        <v>1964</v>
      </c>
      <c r="L11" s="39"/>
      <c r="M11" s="37"/>
    </row>
    <row r="12" spans="1:13" ht="37.5">
      <c r="A12" s="43">
        <v>1</v>
      </c>
      <c r="B12" s="44" t="s">
        <v>567</v>
      </c>
      <c r="C12" s="43" t="s">
        <v>568</v>
      </c>
      <c r="D12" s="43" t="s">
        <v>569</v>
      </c>
      <c r="E12" s="45">
        <v>7500</v>
      </c>
      <c r="F12" s="46">
        <f>G12+H12</f>
        <v>7500</v>
      </c>
      <c r="G12" s="47">
        <v>7356</v>
      </c>
      <c r="H12" s="47">
        <v>144</v>
      </c>
      <c r="I12" s="46">
        <f>J12+K12</f>
        <v>5514</v>
      </c>
      <c r="J12" s="47">
        <v>5370</v>
      </c>
      <c r="K12" s="47">
        <v>144</v>
      </c>
      <c r="L12" s="48" t="s">
        <v>31</v>
      </c>
    </row>
    <row r="13" spans="1:13" ht="56.25">
      <c r="A13" s="43">
        <v>2</v>
      </c>
      <c r="B13" s="44" t="s">
        <v>570</v>
      </c>
      <c r="C13" s="43" t="s">
        <v>568</v>
      </c>
      <c r="D13" s="43" t="s">
        <v>571</v>
      </c>
      <c r="E13" s="45">
        <v>3000</v>
      </c>
      <c r="F13" s="46">
        <f t="shared" si="2"/>
        <v>3000</v>
      </c>
      <c r="G13" s="47">
        <v>2860</v>
      </c>
      <c r="H13" s="47">
        <v>140</v>
      </c>
      <c r="I13" s="46">
        <f t="shared" ref="I13:I25" si="6">J13+K13</f>
        <v>2240</v>
      </c>
      <c r="J13" s="47">
        <v>2100</v>
      </c>
      <c r="K13" s="47">
        <v>140</v>
      </c>
      <c r="L13" s="48" t="s">
        <v>31</v>
      </c>
    </row>
    <row r="14" spans="1:13" ht="56.25">
      <c r="A14" s="43">
        <v>3</v>
      </c>
      <c r="B14" s="44" t="s">
        <v>572</v>
      </c>
      <c r="C14" s="43" t="s">
        <v>573</v>
      </c>
      <c r="D14" s="43" t="s">
        <v>574</v>
      </c>
      <c r="E14" s="45">
        <v>6500</v>
      </c>
      <c r="F14" s="46">
        <f t="shared" si="2"/>
        <v>6500</v>
      </c>
      <c r="G14" s="47">
        <v>6360</v>
      </c>
      <c r="H14" s="47">
        <v>140</v>
      </c>
      <c r="I14" s="46">
        <f t="shared" si="6"/>
        <v>4790</v>
      </c>
      <c r="J14" s="47">
        <v>4650</v>
      </c>
      <c r="K14" s="47">
        <v>140</v>
      </c>
      <c r="L14" s="48" t="s">
        <v>31</v>
      </c>
    </row>
    <row r="15" spans="1:13" ht="56.25">
      <c r="A15" s="43">
        <v>4</v>
      </c>
      <c r="B15" s="49" t="s">
        <v>575</v>
      </c>
      <c r="C15" s="43" t="s">
        <v>573</v>
      </c>
      <c r="D15" s="43" t="s">
        <v>576</v>
      </c>
      <c r="E15" s="45">
        <v>8500</v>
      </c>
      <c r="F15" s="46">
        <f t="shared" si="2"/>
        <v>8500</v>
      </c>
      <c r="G15" s="47">
        <v>8360</v>
      </c>
      <c r="H15" s="47">
        <v>140</v>
      </c>
      <c r="I15" s="46">
        <f t="shared" si="6"/>
        <v>6240</v>
      </c>
      <c r="J15" s="47">
        <v>6100</v>
      </c>
      <c r="K15" s="47">
        <v>140</v>
      </c>
      <c r="L15" s="48" t="s">
        <v>31</v>
      </c>
    </row>
    <row r="16" spans="1:13" ht="75">
      <c r="A16" s="43">
        <v>5</v>
      </c>
      <c r="B16" s="49" t="s">
        <v>577</v>
      </c>
      <c r="C16" s="43" t="s">
        <v>573</v>
      </c>
      <c r="D16" s="43" t="s">
        <v>578</v>
      </c>
      <c r="E16" s="45">
        <v>6500</v>
      </c>
      <c r="F16" s="46">
        <f t="shared" si="2"/>
        <v>6500</v>
      </c>
      <c r="G16" s="47">
        <v>6360</v>
      </c>
      <c r="H16" s="47">
        <v>140</v>
      </c>
      <c r="I16" s="46">
        <f t="shared" si="6"/>
        <v>5140</v>
      </c>
      <c r="J16" s="47">
        <v>5000</v>
      </c>
      <c r="K16" s="47">
        <v>140</v>
      </c>
      <c r="L16" s="48" t="s">
        <v>31</v>
      </c>
    </row>
    <row r="17" spans="1:12" ht="75">
      <c r="A17" s="43">
        <v>6</v>
      </c>
      <c r="B17" s="49" t="s">
        <v>579</v>
      </c>
      <c r="C17" s="43" t="s">
        <v>573</v>
      </c>
      <c r="D17" s="43" t="s">
        <v>580</v>
      </c>
      <c r="E17" s="45">
        <v>7500</v>
      </c>
      <c r="F17" s="46">
        <f t="shared" si="2"/>
        <v>7500</v>
      </c>
      <c r="G17" s="47">
        <v>7360</v>
      </c>
      <c r="H17" s="47">
        <v>140</v>
      </c>
      <c r="I17" s="46">
        <f t="shared" si="6"/>
        <v>5890</v>
      </c>
      <c r="J17" s="47">
        <v>5750</v>
      </c>
      <c r="K17" s="47">
        <v>140</v>
      </c>
      <c r="L17" s="48" t="s">
        <v>31</v>
      </c>
    </row>
    <row r="18" spans="1:12" ht="37.5">
      <c r="A18" s="43">
        <v>7</v>
      </c>
      <c r="B18" s="50" t="s">
        <v>581</v>
      </c>
      <c r="C18" s="43" t="s">
        <v>582</v>
      </c>
      <c r="D18" s="43" t="s">
        <v>583</v>
      </c>
      <c r="E18" s="45">
        <v>10000</v>
      </c>
      <c r="F18" s="46">
        <f t="shared" si="2"/>
        <v>10000</v>
      </c>
      <c r="G18" s="47">
        <v>9860</v>
      </c>
      <c r="H18" s="47">
        <v>140</v>
      </c>
      <c r="I18" s="46">
        <f t="shared" si="6"/>
        <v>7340</v>
      </c>
      <c r="J18" s="47">
        <v>7200</v>
      </c>
      <c r="K18" s="47">
        <v>140</v>
      </c>
      <c r="L18" s="48" t="s">
        <v>31</v>
      </c>
    </row>
    <row r="19" spans="1:12" ht="93.75">
      <c r="A19" s="43">
        <v>8</v>
      </c>
      <c r="B19" s="44" t="s">
        <v>584</v>
      </c>
      <c r="C19" s="43" t="s">
        <v>585</v>
      </c>
      <c r="D19" s="43" t="s">
        <v>586</v>
      </c>
      <c r="E19" s="45">
        <v>8500</v>
      </c>
      <c r="F19" s="46">
        <f t="shared" si="2"/>
        <v>8500</v>
      </c>
      <c r="G19" s="47">
        <v>8360</v>
      </c>
      <c r="H19" s="47">
        <v>140</v>
      </c>
      <c r="I19" s="46">
        <f t="shared" si="6"/>
        <v>6640</v>
      </c>
      <c r="J19" s="47">
        <v>6500</v>
      </c>
      <c r="K19" s="47">
        <v>140</v>
      </c>
      <c r="L19" s="48" t="s">
        <v>31</v>
      </c>
    </row>
    <row r="20" spans="1:12" ht="56.25">
      <c r="A20" s="43">
        <v>9</v>
      </c>
      <c r="B20" s="44" t="s">
        <v>587</v>
      </c>
      <c r="C20" s="43" t="s">
        <v>588</v>
      </c>
      <c r="D20" s="51" t="s">
        <v>589</v>
      </c>
      <c r="E20" s="45">
        <v>2000</v>
      </c>
      <c r="F20" s="46">
        <f t="shared" si="2"/>
        <v>2000</v>
      </c>
      <c r="G20" s="47">
        <v>1860</v>
      </c>
      <c r="H20" s="47">
        <v>140</v>
      </c>
      <c r="I20" s="46">
        <f t="shared" si="6"/>
        <v>1490</v>
      </c>
      <c r="J20" s="47">
        <v>1350</v>
      </c>
      <c r="K20" s="47">
        <v>140</v>
      </c>
      <c r="L20" s="48" t="s">
        <v>31</v>
      </c>
    </row>
    <row r="21" spans="1:12" ht="56.25">
      <c r="A21" s="43">
        <v>10</v>
      </c>
      <c r="B21" s="44" t="s">
        <v>590</v>
      </c>
      <c r="C21" s="43" t="s">
        <v>591</v>
      </c>
      <c r="D21" s="43" t="s">
        <v>592</v>
      </c>
      <c r="E21" s="45">
        <v>4500</v>
      </c>
      <c r="F21" s="46">
        <f t="shared" si="2"/>
        <v>4500</v>
      </c>
      <c r="G21" s="47">
        <v>4360</v>
      </c>
      <c r="H21" s="47">
        <v>140</v>
      </c>
      <c r="I21" s="46">
        <f t="shared" si="6"/>
        <v>3340</v>
      </c>
      <c r="J21" s="47">
        <v>3200</v>
      </c>
      <c r="K21" s="47">
        <v>140</v>
      </c>
      <c r="L21" s="48" t="s">
        <v>31</v>
      </c>
    </row>
    <row r="22" spans="1:12" ht="37.5">
      <c r="A22" s="43">
        <v>11</v>
      </c>
      <c r="B22" s="44" t="s">
        <v>593</v>
      </c>
      <c r="C22" s="43" t="s">
        <v>591</v>
      </c>
      <c r="D22" s="43" t="s">
        <v>594</v>
      </c>
      <c r="E22" s="45">
        <v>10000</v>
      </c>
      <c r="F22" s="46">
        <f t="shared" si="2"/>
        <v>10000</v>
      </c>
      <c r="G22" s="47">
        <v>9860</v>
      </c>
      <c r="H22" s="47">
        <v>140</v>
      </c>
      <c r="I22" s="46">
        <f t="shared" si="6"/>
        <v>7340</v>
      </c>
      <c r="J22" s="47">
        <v>7200</v>
      </c>
      <c r="K22" s="47">
        <v>140</v>
      </c>
      <c r="L22" s="48" t="s">
        <v>31</v>
      </c>
    </row>
    <row r="23" spans="1:12" ht="56.25">
      <c r="A23" s="43">
        <v>12</v>
      </c>
      <c r="B23" s="44" t="s">
        <v>595</v>
      </c>
      <c r="C23" s="43" t="s">
        <v>568</v>
      </c>
      <c r="D23" s="43" t="s">
        <v>596</v>
      </c>
      <c r="E23" s="45">
        <v>5000</v>
      </c>
      <c r="F23" s="46">
        <f t="shared" si="2"/>
        <v>5000</v>
      </c>
      <c r="G23" s="47">
        <v>4860</v>
      </c>
      <c r="H23" s="47">
        <v>140</v>
      </c>
      <c r="I23" s="46">
        <f t="shared" si="6"/>
        <v>3690</v>
      </c>
      <c r="J23" s="47">
        <v>3550</v>
      </c>
      <c r="K23" s="47">
        <v>140</v>
      </c>
      <c r="L23" s="48" t="s">
        <v>31</v>
      </c>
    </row>
    <row r="24" spans="1:12" ht="37.5">
      <c r="A24" s="43">
        <v>13</v>
      </c>
      <c r="B24" s="44" t="s">
        <v>597</v>
      </c>
      <c r="C24" s="43" t="s">
        <v>582</v>
      </c>
      <c r="D24" s="43" t="s">
        <v>598</v>
      </c>
      <c r="E24" s="45">
        <v>3000</v>
      </c>
      <c r="F24" s="46">
        <f t="shared" si="2"/>
        <v>3000</v>
      </c>
      <c r="G24" s="47">
        <v>2860</v>
      </c>
      <c r="H24" s="47">
        <v>140</v>
      </c>
      <c r="I24" s="46">
        <f t="shared" si="6"/>
        <v>2140</v>
      </c>
      <c r="J24" s="47">
        <v>2000</v>
      </c>
      <c r="K24" s="47">
        <v>140</v>
      </c>
      <c r="L24" s="48" t="s">
        <v>31</v>
      </c>
    </row>
    <row r="25" spans="1:12" ht="56.25">
      <c r="A25" s="43">
        <v>14</v>
      </c>
      <c r="B25" s="44" t="s">
        <v>599</v>
      </c>
      <c r="C25" s="43" t="s">
        <v>59</v>
      </c>
      <c r="D25" s="43" t="s">
        <v>600</v>
      </c>
      <c r="E25" s="45">
        <v>7500</v>
      </c>
      <c r="F25" s="46">
        <f t="shared" si="2"/>
        <v>7500</v>
      </c>
      <c r="G25" s="47">
        <v>7360</v>
      </c>
      <c r="H25" s="47">
        <v>140</v>
      </c>
      <c r="I25" s="46">
        <f t="shared" si="6"/>
        <v>5640</v>
      </c>
      <c r="J25" s="47">
        <v>5500</v>
      </c>
      <c r="K25" s="47">
        <v>140</v>
      </c>
      <c r="L25" s="48" t="s">
        <v>31</v>
      </c>
    </row>
    <row r="26" spans="1:12" ht="56.25">
      <c r="A26" s="43">
        <v>15</v>
      </c>
      <c r="B26" s="44" t="s">
        <v>601</v>
      </c>
      <c r="C26" s="43" t="s">
        <v>602</v>
      </c>
      <c r="D26" s="43" t="s">
        <v>603</v>
      </c>
      <c r="E26" s="45">
        <v>2500</v>
      </c>
      <c r="F26" s="46">
        <f t="shared" si="2"/>
        <v>2500</v>
      </c>
      <c r="G26" s="47">
        <v>2265</v>
      </c>
      <c r="H26" s="47">
        <v>235</v>
      </c>
      <c r="I26" s="46"/>
      <c r="J26" s="47"/>
      <c r="K26" s="47"/>
      <c r="L26" s="48" t="s">
        <v>50</v>
      </c>
    </row>
    <row r="27" spans="1:12" ht="56.25">
      <c r="A27" s="43">
        <v>16</v>
      </c>
      <c r="B27" s="44" t="s">
        <v>604</v>
      </c>
      <c r="C27" s="43" t="s">
        <v>605</v>
      </c>
      <c r="D27" s="43" t="s">
        <v>606</v>
      </c>
      <c r="E27" s="45">
        <v>2500</v>
      </c>
      <c r="F27" s="46">
        <f t="shared" si="2"/>
        <v>2500</v>
      </c>
      <c r="G27" s="47">
        <v>2265</v>
      </c>
      <c r="H27" s="47">
        <v>235</v>
      </c>
      <c r="I27" s="46"/>
      <c r="J27" s="47"/>
      <c r="K27" s="47"/>
      <c r="L27" s="48" t="s">
        <v>50</v>
      </c>
    </row>
    <row r="28" spans="1:12" ht="56.25">
      <c r="A28" s="43">
        <v>17</v>
      </c>
      <c r="B28" s="49" t="s">
        <v>607</v>
      </c>
      <c r="C28" s="43" t="s">
        <v>591</v>
      </c>
      <c r="D28" s="43" t="s">
        <v>608</v>
      </c>
      <c r="E28" s="45">
        <v>5000</v>
      </c>
      <c r="F28" s="46">
        <f t="shared" si="2"/>
        <v>5000</v>
      </c>
      <c r="G28" s="47">
        <v>4765</v>
      </c>
      <c r="H28" s="47">
        <v>235</v>
      </c>
      <c r="I28" s="46"/>
      <c r="J28" s="47"/>
      <c r="K28" s="47"/>
      <c r="L28" s="48" t="s">
        <v>50</v>
      </c>
    </row>
    <row r="29" spans="1:12" ht="56.25">
      <c r="A29" s="43">
        <v>18</v>
      </c>
      <c r="B29" s="44" t="s">
        <v>609</v>
      </c>
      <c r="C29" s="43" t="s">
        <v>573</v>
      </c>
      <c r="D29" s="43" t="s">
        <v>610</v>
      </c>
      <c r="E29" s="45">
        <v>3500</v>
      </c>
      <c r="F29" s="46">
        <f t="shared" si="2"/>
        <v>3500</v>
      </c>
      <c r="G29" s="47">
        <v>3265</v>
      </c>
      <c r="H29" s="47">
        <v>235</v>
      </c>
      <c r="I29" s="46"/>
      <c r="J29" s="47"/>
      <c r="K29" s="47"/>
      <c r="L29" s="48" t="s">
        <v>50</v>
      </c>
    </row>
    <row r="30" spans="1:12" ht="56.25">
      <c r="A30" s="43">
        <v>19</v>
      </c>
      <c r="B30" s="44" t="s">
        <v>611</v>
      </c>
      <c r="C30" s="43" t="s">
        <v>573</v>
      </c>
      <c r="D30" s="43" t="s">
        <v>596</v>
      </c>
      <c r="E30" s="45">
        <v>5000</v>
      </c>
      <c r="F30" s="46">
        <f t="shared" si="2"/>
        <v>5000</v>
      </c>
      <c r="G30" s="47">
        <v>4765</v>
      </c>
      <c r="H30" s="47">
        <v>235</v>
      </c>
      <c r="I30" s="46"/>
      <c r="J30" s="47"/>
      <c r="K30" s="47"/>
      <c r="L30" s="48" t="s">
        <v>50</v>
      </c>
    </row>
    <row r="31" spans="1:12" ht="56.25">
      <c r="A31" s="43">
        <v>20</v>
      </c>
      <c r="B31" s="44" t="s">
        <v>612</v>
      </c>
      <c r="C31" s="43" t="s">
        <v>613</v>
      </c>
      <c r="D31" s="43" t="s">
        <v>614</v>
      </c>
      <c r="E31" s="45">
        <v>10000</v>
      </c>
      <c r="F31" s="46">
        <f t="shared" si="2"/>
        <v>10000</v>
      </c>
      <c r="G31" s="47">
        <v>9765</v>
      </c>
      <c r="H31" s="47">
        <v>235</v>
      </c>
      <c r="I31" s="46"/>
      <c r="J31" s="47"/>
      <c r="K31" s="47"/>
      <c r="L31" s="48" t="s">
        <v>50</v>
      </c>
    </row>
    <row r="32" spans="1:12" ht="37.5">
      <c r="A32" s="43">
        <v>21</v>
      </c>
      <c r="B32" s="44" t="s">
        <v>615</v>
      </c>
      <c r="C32" s="43" t="s">
        <v>573</v>
      </c>
      <c r="D32" s="43" t="s">
        <v>576</v>
      </c>
      <c r="E32" s="45">
        <v>7500</v>
      </c>
      <c r="F32" s="46">
        <f t="shared" si="2"/>
        <v>7500</v>
      </c>
      <c r="G32" s="47">
        <v>7265</v>
      </c>
      <c r="H32" s="47">
        <v>235</v>
      </c>
      <c r="I32" s="46"/>
      <c r="J32" s="47"/>
      <c r="K32" s="47"/>
      <c r="L32" s="48" t="s">
        <v>50</v>
      </c>
    </row>
    <row r="33" spans="1:12" ht="56.25">
      <c r="A33" s="43">
        <v>22</v>
      </c>
      <c r="B33" s="44" t="s">
        <v>616</v>
      </c>
      <c r="C33" s="43" t="s">
        <v>617</v>
      </c>
      <c r="D33" s="43" t="s">
        <v>618</v>
      </c>
      <c r="E33" s="45">
        <v>13500</v>
      </c>
      <c r="F33" s="46">
        <f t="shared" si="2"/>
        <v>13500</v>
      </c>
      <c r="G33" s="47">
        <v>13265</v>
      </c>
      <c r="H33" s="47">
        <v>235</v>
      </c>
      <c r="I33" s="46"/>
      <c r="J33" s="47"/>
      <c r="K33" s="47"/>
      <c r="L33" s="48" t="s">
        <v>50</v>
      </c>
    </row>
    <row r="34" spans="1:12" ht="56.25">
      <c r="A34" s="43">
        <v>23</v>
      </c>
      <c r="B34" s="44" t="s">
        <v>619</v>
      </c>
      <c r="C34" s="43" t="s">
        <v>573</v>
      </c>
      <c r="D34" s="43" t="s">
        <v>620</v>
      </c>
      <c r="E34" s="45">
        <v>8000</v>
      </c>
      <c r="F34" s="46">
        <f t="shared" si="2"/>
        <v>8000</v>
      </c>
      <c r="G34" s="47">
        <v>7765</v>
      </c>
      <c r="H34" s="47">
        <v>235</v>
      </c>
      <c r="I34" s="46"/>
      <c r="J34" s="47"/>
      <c r="K34" s="47"/>
      <c r="L34" s="48" t="s">
        <v>51</v>
      </c>
    </row>
    <row r="35" spans="1:12" ht="37.5">
      <c r="A35" s="43">
        <v>24</v>
      </c>
      <c r="B35" s="52" t="s">
        <v>621</v>
      </c>
      <c r="C35" s="43" t="s">
        <v>585</v>
      </c>
      <c r="D35" s="43" t="s">
        <v>598</v>
      </c>
      <c r="E35" s="45">
        <v>4000</v>
      </c>
      <c r="F35" s="46">
        <f t="shared" si="2"/>
        <v>4000</v>
      </c>
      <c r="G35" s="47">
        <v>3765</v>
      </c>
      <c r="H35" s="47">
        <v>235</v>
      </c>
      <c r="I35" s="46"/>
      <c r="J35" s="47"/>
      <c r="K35" s="47"/>
      <c r="L35" s="48" t="s">
        <v>51</v>
      </c>
    </row>
    <row r="36" spans="1:12" ht="56.25">
      <c r="A36" s="43">
        <v>25</v>
      </c>
      <c r="B36" s="44" t="s">
        <v>622</v>
      </c>
      <c r="C36" s="43" t="s">
        <v>623</v>
      </c>
      <c r="D36" s="43" t="s">
        <v>576</v>
      </c>
      <c r="E36" s="45">
        <v>10000</v>
      </c>
      <c r="F36" s="46">
        <f t="shared" si="2"/>
        <v>10000</v>
      </c>
      <c r="G36" s="47">
        <v>9765</v>
      </c>
      <c r="H36" s="47">
        <v>235</v>
      </c>
      <c r="I36" s="46"/>
      <c r="J36" s="47"/>
      <c r="K36" s="47"/>
      <c r="L36" s="48" t="s">
        <v>51</v>
      </c>
    </row>
    <row r="37" spans="1:12" ht="75">
      <c r="A37" s="43">
        <v>26</v>
      </c>
      <c r="B37" s="44" t="s">
        <v>624</v>
      </c>
      <c r="C37" s="43" t="s">
        <v>625</v>
      </c>
      <c r="D37" s="43" t="s">
        <v>626</v>
      </c>
      <c r="E37" s="45">
        <v>5000</v>
      </c>
      <c r="F37" s="46">
        <f t="shared" si="2"/>
        <v>5000</v>
      </c>
      <c r="G37" s="47">
        <v>4765</v>
      </c>
      <c r="H37" s="47">
        <v>235</v>
      </c>
      <c r="I37" s="46"/>
      <c r="J37" s="47"/>
      <c r="K37" s="47"/>
      <c r="L37" s="48" t="s">
        <v>51</v>
      </c>
    </row>
    <row r="38" spans="1:12" ht="37.5">
      <c r="A38" s="43">
        <v>27</v>
      </c>
      <c r="B38" s="44" t="s">
        <v>627</v>
      </c>
      <c r="C38" s="43" t="s">
        <v>605</v>
      </c>
      <c r="D38" s="43" t="s">
        <v>628</v>
      </c>
      <c r="E38" s="45">
        <v>2000</v>
      </c>
      <c r="F38" s="46">
        <f t="shared" si="2"/>
        <v>2000</v>
      </c>
      <c r="G38" s="47">
        <v>1770</v>
      </c>
      <c r="H38" s="47">
        <v>230</v>
      </c>
      <c r="I38" s="46"/>
      <c r="J38" s="47"/>
      <c r="K38" s="47"/>
      <c r="L38" s="48" t="s">
        <v>51</v>
      </c>
    </row>
    <row r="39" spans="1:12" ht="37.5">
      <c r="A39" s="43">
        <v>28</v>
      </c>
      <c r="B39" s="44" t="s">
        <v>629</v>
      </c>
      <c r="C39" s="43" t="s">
        <v>568</v>
      </c>
      <c r="D39" s="43" t="s">
        <v>630</v>
      </c>
      <c r="E39" s="45">
        <v>6000</v>
      </c>
      <c r="F39" s="46">
        <f t="shared" si="2"/>
        <v>6000</v>
      </c>
      <c r="G39" s="47">
        <v>5770</v>
      </c>
      <c r="H39" s="47">
        <v>230</v>
      </c>
      <c r="I39" s="46"/>
      <c r="J39" s="47"/>
      <c r="K39" s="47"/>
      <c r="L39" s="48" t="s">
        <v>51</v>
      </c>
    </row>
    <row r="40" spans="1:12" ht="56.25">
      <c r="A40" s="43">
        <v>29</v>
      </c>
      <c r="B40" s="44" t="s">
        <v>631</v>
      </c>
      <c r="C40" s="43" t="s">
        <v>632</v>
      </c>
      <c r="D40" s="43" t="s">
        <v>633</v>
      </c>
      <c r="E40" s="45">
        <v>8000</v>
      </c>
      <c r="F40" s="46">
        <f t="shared" si="2"/>
        <v>8000</v>
      </c>
      <c r="G40" s="47">
        <v>7770</v>
      </c>
      <c r="H40" s="47">
        <v>230</v>
      </c>
      <c r="I40" s="46"/>
      <c r="J40" s="47"/>
      <c r="K40" s="47"/>
      <c r="L40" s="48" t="s">
        <v>51</v>
      </c>
    </row>
    <row r="41" spans="1:12" ht="37.5">
      <c r="A41" s="43">
        <v>30</v>
      </c>
      <c r="B41" s="44" t="s">
        <v>634</v>
      </c>
      <c r="C41" s="43" t="s">
        <v>59</v>
      </c>
      <c r="D41" s="43" t="s">
        <v>635</v>
      </c>
      <c r="E41" s="45">
        <v>13547</v>
      </c>
      <c r="F41" s="46">
        <f t="shared" si="2"/>
        <v>13547</v>
      </c>
      <c r="G41" s="47">
        <v>13311</v>
      </c>
      <c r="H41" s="47">
        <v>236</v>
      </c>
      <c r="I41" s="46"/>
      <c r="J41" s="47"/>
      <c r="K41" s="47"/>
      <c r="L41" s="48" t="s">
        <v>51</v>
      </c>
    </row>
    <row r="42" spans="1:12" s="56" customFormat="1" ht="19.5">
      <c r="A42" s="168" t="s">
        <v>34</v>
      </c>
      <c r="B42" s="53" t="s">
        <v>636</v>
      </c>
      <c r="C42" s="54"/>
      <c r="D42" s="54"/>
      <c r="E42" s="55">
        <f>SUM(E43:E59)</f>
        <v>205273</v>
      </c>
      <c r="F42" s="55">
        <f>SUM(F43:F59)</f>
        <v>205273</v>
      </c>
      <c r="G42" s="55">
        <f>SUM(G43:G59)</f>
        <v>199294</v>
      </c>
      <c r="H42" s="55">
        <f>SUM(H43:H59)</f>
        <v>5979</v>
      </c>
      <c r="I42" s="55">
        <f t="shared" ref="I42:K42" si="7">SUM(I43:I59)</f>
        <v>70608</v>
      </c>
      <c r="J42" s="55">
        <f>SUM(J43:J59)</f>
        <v>68551</v>
      </c>
      <c r="K42" s="55">
        <f t="shared" si="7"/>
        <v>2057</v>
      </c>
      <c r="L42" s="55">
        <f>SUM(L43:L58)</f>
        <v>0</v>
      </c>
    </row>
    <row r="43" spans="1:12" ht="168.75">
      <c r="A43" s="57">
        <v>1</v>
      </c>
      <c r="B43" s="58" t="s">
        <v>637</v>
      </c>
      <c r="C43" s="59" t="s">
        <v>546</v>
      </c>
      <c r="D43" s="57" t="s">
        <v>638</v>
      </c>
      <c r="E43" s="60">
        <f>F43</f>
        <v>39294</v>
      </c>
      <c r="F43" s="61">
        <f>G43+H43</f>
        <v>39294</v>
      </c>
      <c r="G43" s="62">
        <v>38294</v>
      </c>
      <c r="H43" s="63">
        <v>1000</v>
      </c>
      <c r="I43" s="61">
        <f>J43+K43</f>
        <v>19008</v>
      </c>
      <c r="J43" s="62">
        <v>18551</v>
      </c>
      <c r="K43" s="63">
        <v>457</v>
      </c>
      <c r="L43" s="57" t="s">
        <v>639</v>
      </c>
    </row>
    <row r="44" spans="1:12" ht="37.5">
      <c r="A44" s="57">
        <v>2</v>
      </c>
      <c r="B44" s="58" t="s">
        <v>640</v>
      </c>
      <c r="C44" s="59" t="s">
        <v>546</v>
      </c>
      <c r="D44" s="59" t="s">
        <v>641</v>
      </c>
      <c r="E44" s="60">
        <f t="shared" ref="E44:E59" si="8">F44</f>
        <v>8200</v>
      </c>
      <c r="F44" s="61">
        <f t="shared" ref="F44:F59" si="9">G44+H44</f>
        <v>8200</v>
      </c>
      <c r="G44" s="62">
        <v>8000</v>
      </c>
      <c r="H44" s="63">
        <v>200</v>
      </c>
      <c r="I44" s="61">
        <f t="shared" ref="I44:I59" si="10">J44+K44</f>
        <v>5000</v>
      </c>
      <c r="J44" s="62">
        <v>5000</v>
      </c>
      <c r="K44" s="63"/>
      <c r="L44" s="57" t="s">
        <v>639</v>
      </c>
    </row>
    <row r="45" spans="1:12" ht="56.25">
      <c r="A45" s="57">
        <v>3</v>
      </c>
      <c r="B45" s="64" t="s">
        <v>642</v>
      </c>
      <c r="C45" s="59" t="s">
        <v>643</v>
      </c>
      <c r="D45" s="57" t="s">
        <v>644</v>
      </c>
      <c r="E45" s="60">
        <f t="shared" si="8"/>
        <v>6379</v>
      </c>
      <c r="F45" s="61">
        <f t="shared" si="9"/>
        <v>6379</v>
      </c>
      <c r="G45" s="62">
        <v>6000</v>
      </c>
      <c r="H45" s="63">
        <v>379</v>
      </c>
      <c r="I45" s="61">
        <f t="shared" si="10"/>
        <v>0</v>
      </c>
      <c r="J45" s="65"/>
      <c r="K45" s="63"/>
      <c r="L45" s="57" t="s">
        <v>639</v>
      </c>
    </row>
    <row r="46" spans="1:12" ht="37.5">
      <c r="A46" s="57">
        <v>4</v>
      </c>
      <c r="B46" s="64" t="s">
        <v>645</v>
      </c>
      <c r="C46" s="59" t="s">
        <v>548</v>
      </c>
      <c r="D46" s="57" t="s">
        <v>646</v>
      </c>
      <c r="E46" s="60">
        <f t="shared" si="8"/>
        <v>10500</v>
      </c>
      <c r="F46" s="61">
        <f t="shared" si="9"/>
        <v>10500</v>
      </c>
      <c r="G46" s="65">
        <v>10000</v>
      </c>
      <c r="H46" s="63">
        <v>500</v>
      </c>
      <c r="I46" s="61">
        <f t="shared" si="10"/>
        <v>8000</v>
      </c>
      <c r="J46" s="65">
        <v>8000</v>
      </c>
      <c r="K46" s="63"/>
      <c r="L46" s="57" t="s">
        <v>639</v>
      </c>
    </row>
    <row r="47" spans="1:12" ht="56.25">
      <c r="A47" s="57">
        <v>5</v>
      </c>
      <c r="B47" s="66" t="s">
        <v>647</v>
      </c>
      <c r="C47" s="59" t="s">
        <v>648</v>
      </c>
      <c r="D47" s="57" t="s">
        <v>649</v>
      </c>
      <c r="E47" s="60">
        <f t="shared" si="8"/>
        <v>3200</v>
      </c>
      <c r="F47" s="61">
        <f t="shared" si="9"/>
        <v>3200</v>
      </c>
      <c r="G47" s="65">
        <v>3000</v>
      </c>
      <c r="H47" s="63">
        <v>200</v>
      </c>
      <c r="I47" s="61">
        <f t="shared" si="10"/>
        <v>2000</v>
      </c>
      <c r="J47" s="65">
        <v>2000</v>
      </c>
      <c r="K47" s="63"/>
      <c r="L47" s="57" t="s">
        <v>639</v>
      </c>
    </row>
    <row r="48" spans="1:12" ht="56.25">
      <c r="A48" s="57">
        <v>6</v>
      </c>
      <c r="B48" s="58" t="s">
        <v>650</v>
      </c>
      <c r="C48" s="59" t="s">
        <v>651</v>
      </c>
      <c r="D48" s="59" t="s">
        <v>652</v>
      </c>
      <c r="E48" s="60">
        <f t="shared" si="8"/>
        <v>33000</v>
      </c>
      <c r="F48" s="61">
        <f t="shared" si="9"/>
        <v>33000</v>
      </c>
      <c r="G48" s="65">
        <v>32000</v>
      </c>
      <c r="H48" s="63">
        <v>1000</v>
      </c>
      <c r="I48" s="61">
        <f t="shared" si="10"/>
        <v>0</v>
      </c>
      <c r="J48" s="65"/>
      <c r="K48" s="63"/>
      <c r="L48" s="57" t="s">
        <v>639</v>
      </c>
    </row>
    <row r="49" spans="1:17" ht="37.5">
      <c r="A49" s="57">
        <v>7</v>
      </c>
      <c r="B49" s="58" t="s">
        <v>653</v>
      </c>
      <c r="C49" s="59" t="s">
        <v>654</v>
      </c>
      <c r="D49" s="59" t="s">
        <v>655</v>
      </c>
      <c r="E49" s="60">
        <f t="shared" si="8"/>
        <v>7500</v>
      </c>
      <c r="F49" s="61">
        <f t="shared" si="9"/>
        <v>7500</v>
      </c>
      <c r="G49" s="65">
        <v>7000</v>
      </c>
      <c r="H49" s="63">
        <v>500</v>
      </c>
      <c r="I49" s="61">
        <f t="shared" si="10"/>
        <v>5300</v>
      </c>
      <c r="J49" s="65">
        <v>5000</v>
      </c>
      <c r="K49" s="63">
        <v>300</v>
      </c>
      <c r="L49" s="57" t="s">
        <v>639</v>
      </c>
    </row>
    <row r="50" spans="1:17" ht="56.25">
      <c r="A50" s="57">
        <v>8</v>
      </c>
      <c r="B50" s="58" t="s">
        <v>656</v>
      </c>
      <c r="C50" s="59" t="s">
        <v>547</v>
      </c>
      <c r="D50" s="59" t="s">
        <v>657</v>
      </c>
      <c r="E50" s="60">
        <f t="shared" si="8"/>
        <v>10000</v>
      </c>
      <c r="F50" s="61">
        <f t="shared" si="9"/>
        <v>10000</v>
      </c>
      <c r="G50" s="65">
        <v>10000</v>
      </c>
      <c r="H50" s="63">
        <v>0</v>
      </c>
      <c r="I50" s="61">
        <f t="shared" si="10"/>
        <v>6000</v>
      </c>
      <c r="J50" s="65">
        <v>6000</v>
      </c>
      <c r="K50" s="63"/>
      <c r="L50" s="57" t="s">
        <v>639</v>
      </c>
    </row>
    <row r="51" spans="1:17" ht="112.5">
      <c r="A51" s="57">
        <v>9</v>
      </c>
      <c r="B51" s="58" t="s">
        <v>658</v>
      </c>
      <c r="C51" s="59" t="s">
        <v>659</v>
      </c>
      <c r="D51" s="59" t="s">
        <v>660</v>
      </c>
      <c r="E51" s="60">
        <f>F51</f>
        <v>14000</v>
      </c>
      <c r="F51" s="61">
        <f t="shared" si="9"/>
        <v>14000</v>
      </c>
      <c r="G51" s="65">
        <v>14000</v>
      </c>
      <c r="H51" s="63">
        <v>0</v>
      </c>
      <c r="I51" s="61">
        <f t="shared" si="10"/>
        <v>0</v>
      </c>
      <c r="J51" s="65"/>
      <c r="K51" s="63"/>
      <c r="L51" s="57" t="s">
        <v>639</v>
      </c>
    </row>
    <row r="52" spans="1:17" ht="37.5">
      <c r="A52" s="57">
        <v>10</v>
      </c>
      <c r="B52" s="64" t="s">
        <v>661</v>
      </c>
      <c r="C52" s="59" t="s">
        <v>545</v>
      </c>
      <c r="D52" s="67" t="s">
        <v>662</v>
      </c>
      <c r="E52" s="60">
        <f t="shared" si="8"/>
        <v>10600</v>
      </c>
      <c r="F52" s="61">
        <f t="shared" si="9"/>
        <v>10600</v>
      </c>
      <c r="G52" s="65">
        <v>10000</v>
      </c>
      <c r="H52" s="63">
        <v>600</v>
      </c>
      <c r="I52" s="61">
        <f t="shared" si="10"/>
        <v>6600</v>
      </c>
      <c r="J52" s="62">
        <v>6000</v>
      </c>
      <c r="K52" s="63">
        <v>600</v>
      </c>
      <c r="L52" s="57" t="s">
        <v>639</v>
      </c>
    </row>
    <row r="53" spans="1:17" ht="56.25">
      <c r="A53" s="57">
        <v>11</v>
      </c>
      <c r="B53" s="58" t="s">
        <v>663</v>
      </c>
      <c r="C53" s="59" t="s">
        <v>664</v>
      </c>
      <c r="D53" s="67" t="s">
        <v>665</v>
      </c>
      <c r="E53" s="60">
        <f t="shared" si="8"/>
        <v>6000</v>
      </c>
      <c r="F53" s="61">
        <f t="shared" si="9"/>
        <v>6000</v>
      </c>
      <c r="G53" s="65">
        <v>6000</v>
      </c>
      <c r="H53" s="63">
        <v>0</v>
      </c>
      <c r="I53" s="61">
        <f t="shared" si="10"/>
        <v>0</v>
      </c>
      <c r="J53" s="65"/>
      <c r="K53" s="63"/>
      <c r="L53" s="57" t="s">
        <v>639</v>
      </c>
    </row>
    <row r="54" spans="1:17" ht="56.25">
      <c r="A54" s="57">
        <v>12</v>
      </c>
      <c r="B54" s="58" t="s">
        <v>666</v>
      </c>
      <c r="C54" s="59" t="s">
        <v>667</v>
      </c>
      <c r="D54" s="67" t="s">
        <v>668</v>
      </c>
      <c r="E54" s="60">
        <f t="shared" si="8"/>
        <v>8300</v>
      </c>
      <c r="F54" s="61">
        <f t="shared" si="9"/>
        <v>8300</v>
      </c>
      <c r="G54" s="65">
        <v>8000</v>
      </c>
      <c r="H54" s="63">
        <v>300</v>
      </c>
      <c r="I54" s="61">
        <f t="shared" si="10"/>
        <v>0</v>
      </c>
      <c r="J54" s="65"/>
      <c r="K54" s="63"/>
      <c r="L54" s="57" t="s">
        <v>639</v>
      </c>
    </row>
    <row r="55" spans="1:17" ht="37.5">
      <c r="A55" s="57">
        <v>13</v>
      </c>
      <c r="B55" s="68" t="s">
        <v>669</v>
      </c>
      <c r="C55" s="69" t="s">
        <v>544</v>
      </c>
      <c r="D55" s="67" t="s">
        <v>670</v>
      </c>
      <c r="E55" s="60">
        <f t="shared" si="8"/>
        <v>5300</v>
      </c>
      <c r="F55" s="61">
        <f t="shared" si="9"/>
        <v>5300</v>
      </c>
      <c r="G55" s="65">
        <v>5000</v>
      </c>
      <c r="H55" s="63">
        <v>300</v>
      </c>
      <c r="I55" s="61">
        <f t="shared" si="10"/>
        <v>0</v>
      </c>
      <c r="J55" s="65"/>
      <c r="K55" s="63"/>
      <c r="L55" s="57" t="s">
        <v>639</v>
      </c>
    </row>
    <row r="56" spans="1:17" ht="56.25">
      <c r="A56" s="57">
        <v>14</v>
      </c>
      <c r="B56" s="58" t="s">
        <v>671</v>
      </c>
      <c r="C56" s="59" t="s">
        <v>672</v>
      </c>
      <c r="D56" s="59" t="s">
        <v>657</v>
      </c>
      <c r="E56" s="60">
        <f t="shared" si="8"/>
        <v>22500</v>
      </c>
      <c r="F56" s="61">
        <f t="shared" si="9"/>
        <v>22500</v>
      </c>
      <c r="G56" s="65">
        <v>22000</v>
      </c>
      <c r="H56" s="63">
        <v>500</v>
      </c>
      <c r="I56" s="61">
        <f t="shared" si="10"/>
        <v>15500</v>
      </c>
      <c r="J56" s="65">
        <v>15000</v>
      </c>
      <c r="K56" s="63">
        <v>500</v>
      </c>
      <c r="L56" s="57" t="s">
        <v>673</v>
      </c>
    </row>
    <row r="57" spans="1:17" ht="56.25">
      <c r="A57" s="57">
        <v>15</v>
      </c>
      <c r="B57" s="58" t="s">
        <v>674</v>
      </c>
      <c r="C57" s="59" t="s">
        <v>675</v>
      </c>
      <c r="D57" s="59" t="s">
        <v>676</v>
      </c>
      <c r="E57" s="60">
        <f t="shared" si="8"/>
        <v>9000</v>
      </c>
      <c r="F57" s="61">
        <f t="shared" si="9"/>
        <v>9000</v>
      </c>
      <c r="G57" s="65">
        <v>9000</v>
      </c>
      <c r="H57" s="63">
        <v>0</v>
      </c>
      <c r="I57" s="61">
        <f t="shared" si="10"/>
        <v>0</v>
      </c>
      <c r="J57" s="65"/>
      <c r="K57" s="63"/>
      <c r="L57" s="57" t="s">
        <v>639</v>
      </c>
      <c r="Q57" s="34">
        <f>30+17+1+9</f>
        <v>57</v>
      </c>
    </row>
    <row r="58" spans="1:17" ht="93.75">
      <c r="A58" s="57">
        <v>16</v>
      </c>
      <c r="B58" s="66" t="s">
        <v>677</v>
      </c>
      <c r="C58" s="59" t="s">
        <v>678</v>
      </c>
      <c r="D58" s="57" t="s">
        <v>679</v>
      </c>
      <c r="E58" s="60">
        <f t="shared" si="8"/>
        <v>3200</v>
      </c>
      <c r="F58" s="61">
        <f t="shared" si="9"/>
        <v>3200</v>
      </c>
      <c r="G58" s="65">
        <v>3000</v>
      </c>
      <c r="H58" s="63">
        <v>200</v>
      </c>
      <c r="I58" s="61">
        <f t="shared" si="10"/>
        <v>3200</v>
      </c>
      <c r="J58" s="65">
        <v>3000</v>
      </c>
      <c r="K58" s="63">
        <v>200</v>
      </c>
      <c r="L58" s="57" t="s">
        <v>639</v>
      </c>
    </row>
    <row r="59" spans="1:17" ht="37.5">
      <c r="A59" s="57">
        <v>17</v>
      </c>
      <c r="B59" s="66" t="s">
        <v>680</v>
      </c>
      <c r="C59" s="59" t="s">
        <v>678</v>
      </c>
      <c r="D59" s="57" t="s">
        <v>681</v>
      </c>
      <c r="E59" s="60">
        <f t="shared" si="8"/>
        <v>8300</v>
      </c>
      <c r="F59" s="61">
        <f t="shared" si="9"/>
        <v>8300</v>
      </c>
      <c r="G59" s="65">
        <v>8000</v>
      </c>
      <c r="H59" s="63">
        <v>300</v>
      </c>
      <c r="I59" s="61">
        <f t="shared" si="10"/>
        <v>0</v>
      </c>
      <c r="J59" s="65"/>
      <c r="K59" s="63"/>
      <c r="L59" s="57" t="s">
        <v>639</v>
      </c>
      <c r="M59" s="70"/>
    </row>
    <row r="60" spans="1:17" s="72" customFormat="1" ht="37.5">
      <c r="A60" s="168" t="s">
        <v>49</v>
      </c>
      <c r="B60" s="166" t="s">
        <v>682</v>
      </c>
      <c r="C60" s="168"/>
      <c r="D60" s="168"/>
      <c r="E60" s="71">
        <f>E61+E63</f>
        <v>86584</v>
      </c>
      <c r="F60" s="71">
        <f t="shared" ref="F60:K60" si="11">F61+F63</f>
        <v>86584</v>
      </c>
      <c r="G60" s="71">
        <f t="shared" si="11"/>
        <v>84062</v>
      </c>
      <c r="H60" s="71">
        <f t="shared" si="11"/>
        <v>2522</v>
      </c>
      <c r="I60" s="71">
        <f t="shared" si="11"/>
        <v>23980</v>
      </c>
      <c r="J60" s="71">
        <f t="shared" si="11"/>
        <v>23281</v>
      </c>
      <c r="K60" s="71">
        <f t="shared" si="11"/>
        <v>699</v>
      </c>
      <c r="L60" s="168"/>
    </row>
    <row r="61" spans="1:17" s="78" customFormat="1" ht="58.5">
      <c r="A61" s="73" t="s">
        <v>683</v>
      </c>
      <c r="B61" s="74" t="s">
        <v>684</v>
      </c>
      <c r="C61" s="75"/>
      <c r="D61" s="73"/>
      <c r="E61" s="76">
        <f>E62</f>
        <v>77228</v>
      </c>
      <c r="F61" s="76">
        <f t="shared" ref="F61:K61" si="12">F62</f>
        <v>77228</v>
      </c>
      <c r="G61" s="76">
        <f t="shared" si="12"/>
        <v>74979</v>
      </c>
      <c r="H61" s="76">
        <f t="shared" si="12"/>
        <v>2249</v>
      </c>
      <c r="I61" s="76">
        <f t="shared" si="12"/>
        <v>23169</v>
      </c>
      <c r="J61" s="76">
        <f t="shared" si="12"/>
        <v>22494</v>
      </c>
      <c r="K61" s="76">
        <f t="shared" si="12"/>
        <v>675</v>
      </c>
      <c r="L61" s="77">
        <f>G42-199294</f>
        <v>0</v>
      </c>
    </row>
    <row r="62" spans="1:17" ht="112.5">
      <c r="A62" s="48">
        <v>1</v>
      </c>
      <c r="B62" s="79" t="s">
        <v>685</v>
      </c>
      <c r="C62" s="59" t="s">
        <v>686</v>
      </c>
      <c r="D62" s="59" t="s">
        <v>687</v>
      </c>
      <c r="E62" s="60">
        <f t="shared" ref="E62" si="13">F62</f>
        <v>77228</v>
      </c>
      <c r="F62" s="46">
        <f>G62+H62</f>
        <v>77228</v>
      </c>
      <c r="G62" s="46">
        <v>74979</v>
      </c>
      <c r="H62" s="46">
        <v>2249</v>
      </c>
      <c r="I62" s="46">
        <f t="shared" ref="I62" si="14">J62+K62</f>
        <v>23169</v>
      </c>
      <c r="J62" s="80">
        <v>22494</v>
      </c>
      <c r="K62" s="80">
        <v>675</v>
      </c>
      <c r="L62" s="48" t="s">
        <v>19</v>
      </c>
    </row>
    <row r="63" spans="1:17" ht="39">
      <c r="A63" s="73" t="s">
        <v>688</v>
      </c>
      <c r="B63" s="81" t="s">
        <v>689</v>
      </c>
      <c r="C63" s="59"/>
      <c r="D63" s="59"/>
      <c r="E63" s="82">
        <f>E64+E81</f>
        <v>9356</v>
      </c>
      <c r="F63" s="82">
        <f t="shared" ref="F63:K63" si="15">F64+F81</f>
        <v>9356</v>
      </c>
      <c r="G63" s="82">
        <f t="shared" si="15"/>
        <v>9083</v>
      </c>
      <c r="H63" s="82">
        <f t="shared" si="15"/>
        <v>273</v>
      </c>
      <c r="I63" s="82">
        <f t="shared" si="15"/>
        <v>811</v>
      </c>
      <c r="J63" s="82">
        <f t="shared" si="15"/>
        <v>787</v>
      </c>
      <c r="K63" s="82">
        <f t="shared" si="15"/>
        <v>24</v>
      </c>
      <c r="L63" s="83"/>
      <c r="M63" s="70"/>
    </row>
    <row r="64" spans="1:17" s="78" customFormat="1" ht="19.5">
      <c r="A64" s="73" t="s">
        <v>14</v>
      </c>
      <c r="B64" s="81" t="s">
        <v>56</v>
      </c>
      <c r="C64" s="84"/>
      <c r="D64" s="84"/>
      <c r="E64" s="82">
        <f>SUM(E66:E80)</f>
        <v>8421</v>
      </c>
      <c r="F64" s="82">
        <f>SUM(F66:F80)</f>
        <v>8421</v>
      </c>
      <c r="G64" s="82">
        <f t="shared" ref="G64:K64" si="16">SUM(G66:G80)</f>
        <v>8175</v>
      </c>
      <c r="H64" s="82">
        <f t="shared" si="16"/>
        <v>246</v>
      </c>
      <c r="I64" s="82">
        <f t="shared" si="16"/>
        <v>730</v>
      </c>
      <c r="J64" s="82">
        <f t="shared" si="16"/>
        <v>708</v>
      </c>
      <c r="K64" s="82">
        <f t="shared" si="16"/>
        <v>22</v>
      </c>
      <c r="L64" s="85"/>
    </row>
    <row r="65" spans="1:12">
      <c r="A65" s="168"/>
      <c r="B65" s="86" t="s">
        <v>21</v>
      </c>
      <c r="C65" s="59"/>
      <c r="D65" s="59"/>
      <c r="E65" s="60"/>
      <c r="F65" s="60"/>
      <c r="G65" s="60"/>
      <c r="H65" s="60"/>
      <c r="I65" s="60"/>
      <c r="J65" s="60"/>
      <c r="K65" s="60"/>
      <c r="L65" s="83"/>
    </row>
    <row r="66" spans="1:12" ht="75">
      <c r="A66" s="48">
        <v>1</v>
      </c>
      <c r="B66" s="79" t="s">
        <v>690</v>
      </c>
      <c r="C66" s="59" t="s">
        <v>21</v>
      </c>
      <c r="D66" s="59" t="s">
        <v>691</v>
      </c>
      <c r="E66" s="60">
        <f>F66</f>
        <v>958</v>
      </c>
      <c r="F66" s="60">
        <f t="shared" ref="F66" si="17">G66+H66</f>
        <v>958</v>
      </c>
      <c r="G66" s="60">
        <v>930</v>
      </c>
      <c r="H66" s="60">
        <v>28</v>
      </c>
      <c r="I66" s="60">
        <f t="shared" ref="I66:I82" si="18">J66+K66</f>
        <v>83</v>
      </c>
      <c r="J66" s="60">
        <v>80</v>
      </c>
      <c r="K66" s="60">
        <v>3</v>
      </c>
      <c r="L66" s="48" t="s">
        <v>19</v>
      </c>
    </row>
    <row r="67" spans="1:12">
      <c r="A67" s="87"/>
      <c r="B67" s="88" t="s">
        <v>23</v>
      </c>
      <c r="C67" s="59"/>
      <c r="D67" s="59"/>
      <c r="E67" s="60"/>
      <c r="F67" s="60"/>
      <c r="G67" s="60"/>
      <c r="H67" s="60"/>
      <c r="I67" s="60">
        <f t="shared" si="18"/>
        <v>0</v>
      </c>
      <c r="J67" s="60"/>
      <c r="K67" s="60"/>
      <c r="L67" s="83"/>
    </row>
    <row r="68" spans="1:12" ht="112.5">
      <c r="A68" s="89">
        <v>2</v>
      </c>
      <c r="B68" s="79" t="s">
        <v>692</v>
      </c>
      <c r="C68" s="59" t="s">
        <v>23</v>
      </c>
      <c r="D68" s="59" t="s">
        <v>691</v>
      </c>
      <c r="E68" s="60">
        <f>F68</f>
        <v>1090</v>
      </c>
      <c r="F68" s="60">
        <f t="shared" ref="F68" si="19">G68+H68</f>
        <v>1090</v>
      </c>
      <c r="G68" s="60">
        <v>1058</v>
      </c>
      <c r="H68" s="60">
        <v>32</v>
      </c>
      <c r="I68" s="60">
        <f t="shared" si="18"/>
        <v>95</v>
      </c>
      <c r="J68" s="60">
        <v>92</v>
      </c>
      <c r="K68" s="60">
        <v>3</v>
      </c>
      <c r="L68" s="48" t="s">
        <v>19</v>
      </c>
    </row>
    <row r="69" spans="1:12">
      <c r="A69" s="90"/>
      <c r="B69" s="91" t="s">
        <v>25</v>
      </c>
      <c r="C69" s="59"/>
      <c r="D69" s="59"/>
      <c r="E69" s="60"/>
      <c r="F69" s="60"/>
      <c r="G69" s="60"/>
      <c r="H69" s="60"/>
      <c r="I69" s="60">
        <f t="shared" si="18"/>
        <v>0</v>
      </c>
      <c r="J69" s="60"/>
      <c r="K69" s="60"/>
      <c r="L69" s="83"/>
    </row>
    <row r="70" spans="1:12" ht="56.25">
      <c r="A70" s="92">
        <v>3</v>
      </c>
      <c r="B70" s="93" t="s">
        <v>693</v>
      </c>
      <c r="C70" s="59" t="s">
        <v>25</v>
      </c>
      <c r="D70" s="59" t="s">
        <v>694</v>
      </c>
      <c r="E70" s="60">
        <f>F70</f>
        <v>1438</v>
      </c>
      <c r="F70" s="60">
        <f t="shared" ref="F70" si="20">G70+H70</f>
        <v>1438</v>
      </c>
      <c r="G70" s="60">
        <v>1396</v>
      </c>
      <c r="H70" s="60">
        <v>42</v>
      </c>
      <c r="I70" s="60">
        <f t="shared" si="18"/>
        <v>125</v>
      </c>
      <c r="J70" s="60">
        <v>121</v>
      </c>
      <c r="K70" s="60">
        <v>4</v>
      </c>
      <c r="L70" s="48" t="s">
        <v>19</v>
      </c>
    </row>
    <row r="71" spans="1:12">
      <c r="A71" s="87"/>
      <c r="B71" s="94" t="s">
        <v>18</v>
      </c>
      <c r="C71" s="59"/>
      <c r="D71" s="59"/>
      <c r="E71" s="60"/>
      <c r="F71" s="60"/>
      <c r="G71" s="60"/>
      <c r="H71" s="60"/>
      <c r="I71" s="60">
        <f t="shared" si="18"/>
        <v>0</v>
      </c>
      <c r="J71" s="60"/>
      <c r="K71" s="60"/>
      <c r="L71" s="83"/>
    </row>
    <row r="72" spans="1:12" ht="37.5">
      <c r="A72" s="48">
        <v>4</v>
      </c>
      <c r="B72" s="95" t="s">
        <v>695</v>
      </c>
      <c r="C72" s="59" t="s">
        <v>18</v>
      </c>
      <c r="D72" s="59" t="s">
        <v>694</v>
      </c>
      <c r="E72" s="60">
        <f>F72</f>
        <v>934</v>
      </c>
      <c r="F72" s="60">
        <f t="shared" ref="F72" si="21">G72+H72</f>
        <v>934</v>
      </c>
      <c r="G72" s="60">
        <v>907</v>
      </c>
      <c r="H72" s="60">
        <v>27</v>
      </c>
      <c r="I72" s="60">
        <f t="shared" si="18"/>
        <v>81</v>
      </c>
      <c r="J72" s="60">
        <v>79</v>
      </c>
      <c r="K72" s="60">
        <v>2</v>
      </c>
      <c r="L72" s="48" t="s">
        <v>19</v>
      </c>
    </row>
    <row r="73" spans="1:12">
      <c r="A73" s="87"/>
      <c r="B73" s="88" t="s">
        <v>24</v>
      </c>
      <c r="C73" s="96"/>
      <c r="D73" s="48"/>
      <c r="E73" s="60"/>
      <c r="F73" s="60"/>
      <c r="G73" s="60"/>
      <c r="H73" s="60"/>
      <c r="I73" s="60">
        <f t="shared" si="18"/>
        <v>0</v>
      </c>
      <c r="J73" s="60"/>
      <c r="K73" s="60"/>
      <c r="L73" s="83"/>
    </row>
    <row r="74" spans="1:12" ht="112.5">
      <c r="A74" s="97">
        <v>5</v>
      </c>
      <c r="B74" s="98" t="s">
        <v>692</v>
      </c>
      <c r="C74" s="89" t="s">
        <v>24</v>
      </c>
      <c r="D74" s="89" t="s">
        <v>691</v>
      </c>
      <c r="E74" s="60">
        <f>F74</f>
        <v>1324</v>
      </c>
      <c r="F74" s="60">
        <f t="shared" ref="F74" si="22">G74+H74</f>
        <v>1324</v>
      </c>
      <c r="G74" s="60">
        <v>1285</v>
      </c>
      <c r="H74" s="60">
        <v>39</v>
      </c>
      <c r="I74" s="60">
        <f t="shared" si="18"/>
        <v>114</v>
      </c>
      <c r="J74" s="60">
        <v>111</v>
      </c>
      <c r="K74" s="60">
        <v>3</v>
      </c>
      <c r="L74" s="48" t="s">
        <v>19</v>
      </c>
    </row>
    <row r="75" spans="1:12">
      <c r="A75" s="90"/>
      <c r="B75" s="91" t="s">
        <v>20</v>
      </c>
      <c r="C75" s="96"/>
      <c r="D75" s="89"/>
      <c r="E75" s="60"/>
      <c r="F75" s="60"/>
      <c r="G75" s="60"/>
      <c r="H75" s="60"/>
      <c r="I75" s="60">
        <f t="shared" si="18"/>
        <v>0</v>
      </c>
      <c r="J75" s="60"/>
      <c r="K75" s="60"/>
      <c r="L75" s="83"/>
    </row>
    <row r="76" spans="1:12" ht="112.5">
      <c r="A76" s="48">
        <v>6</v>
      </c>
      <c r="B76" s="99" t="s">
        <v>696</v>
      </c>
      <c r="C76" s="89" t="s">
        <v>20</v>
      </c>
      <c r="D76" s="89" t="s">
        <v>691</v>
      </c>
      <c r="E76" s="60">
        <f>F76</f>
        <v>1054</v>
      </c>
      <c r="F76" s="60">
        <f t="shared" ref="F76" si="23">G76+H76</f>
        <v>1054</v>
      </c>
      <c r="G76" s="60">
        <v>1023</v>
      </c>
      <c r="H76" s="60">
        <v>31</v>
      </c>
      <c r="I76" s="60">
        <f t="shared" si="18"/>
        <v>92</v>
      </c>
      <c r="J76" s="60">
        <v>89</v>
      </c>
      <c r="K76" s="60">
        <v>3</v>
      </c>
      <c r="L76" s="48" t="s">
        <v>19</v>
      </c>
    </row>
    <row r="77" spans="1:12">
      <c r="A77" s="87"/>
      <c r="B77" s="100" t="s">
        <v>22</v>
      </c>
      <c r="C77" s="96"/>
      <c r="D77" s="48"/>
      <c r="E77" s="60"/>
      <c r="F77" s="60"/>
      <c r="G77" s="60"/>
      <c r="H77" s="60"/>
      <c r="I77" s="60">
        <f t="shared" si="18"/>
        <v>0</v>
      </c>
      <c r="J77" s="60"/>
      <c r="K77" s="60"/>
      <c r="L77" s="83"/>
    </row>
    <row r="78" spans="1:12" ht="56.25">
      <c r="A78" s="48">
        <v>7</v>
      </c>
      <c r="B78" s="79" t="s">
        <v>697</v>
      </c>
      <c r="C78" s="89" t="s">
        <v>22</v>
      </c>
      <c r="D78" s="59" t="s">
        <v>694</v>
      </c>
      <c r="E78" s="60">
        <f>F78</f>
        <v>857</v>
      </c>
      <c r="F78" s="60">
        <f t="shared" ref="F78" si="24">G78+H78</f>
        <v>857</v>
      </c>
      <c r="G78" s="60">
        <v>832</v>
      </c>
      <c r="H78" s="60">
        <v>25</v>
      </c>
      <c r="I78" s="60">
        <f t="shared" si="18"/>
        <v>74</v>
      </c>
      <c r="J78" s="60">
        <v>72</v>
      </c>
      <c r="K78" s="60">
        <v>2</v>
      </c>
      <c r="L78" s="48" t="s">
        <v>19</v>
      </c>
    </row>
    <row r="79" spans="1:12">
      <c r="A79" s="168"/>
      <c r="B79" s="101" t="s">
        <v>686</v>
      </c>
      <c r="C79" s="96"/>
      <c r="D79" s="48"/>
      <c r="E79" s="60"/>
      <c r="F79" s="60"/>
      <c r="G79" s="60"/>
      <c r="H79" s="60"/>
      <c r="I79" s="60">
        <f t="shared" si="18"/>
        <v>0</v>
      </c>
      <c r="J79" s="60"/>
      <c r="K79" s="60"/>
      <c r="L79" s="83"/>
    </row>
    <row r="80" spans="1:12" ht="56.25">
      <c r="A80" s="48">
        <v>8</v>
      </c>
      <c r="B80" s="79" t="s">
        <v>697</v>
      </c>
      <c r="C80" s="89" t="s">
        <v>686</v>
      </c>
      <c r="D80" s="59" t="s">
        <v>694</v>
      </c>
      <c r="E80" s="60">
        <f>F80</f>
        <v>766</v>
      </c>
      <c r="F80" s="60">
        <f t="shared" ref="F80:F82" si="25">G80+H80</f>
        <v>766</v>
      </c>
      <c r="G80" s="60">
        <v>744</v>
      </c>
      <c r="H80" s="60">
        <v>22</v>
      </c>
      <c r="I80" s="60">
        <f t="shared" si="18"/>
        <v>66</v>
      </c>
      <c r="J80" s="60">
        <v>64</v>
      </c>
      <c r="K80" s="60">
        <v>2</v>
      </c>
      <c r="L80" s="48" t="s">
        <v>19</v>
      </c>
    </row>
    <row r="81" spans="1:13" s="78" customFormat="1" ht="19.5">
      <c r="A81" s="73" t="s">
        <v>34</v>
      </c>
      <c r="B81" s="85" t="s">
        <v>698</v>
      </c>
      <c r="C81" s="75"/>
      <c r="D81" s="73"/>
      <c r="E81" s="102">
        <f>E82</f>
        <v>935</v>
      </c>
      <c r="F81" s="102">
        <f t="shared" ref="F81:K81" si="26">F82</f>
        <v>935</v>
      </c>
      <c r="G81" s="102">
        <f t="shared" si="26"/>
        <v>908</v>
      </c>
      <c r="H81" s="102">
        <f t="shared" si="26"/>
        <v>27</v>
      </c>
      <c r="I81" s="102">
        <f t="shared" si="26"/>
        <v>81</v>
      </c>
      <c r="J81" s="102">
        <f t="shared" si="26"/>
        <v>79</v>
      </c>
      <c r="K81" s="102">
        <f t="shared" si="26"/>
        <v>2</v>
      </c>
      <c r="L81" s="85"/>
      <c r="M81" s="34"/>
    </row>
    <row r="82" spans="1:13" ht="37.5">
      <c r="A82" s="48">
        <v>1</v>
      </c>
      <c r="B82" s="103" t="s">
        <v>699</v>
      </c>
      <c r="C82" s="89" t="s">
        <v>42</v>
      </c>
      <c r="D82" s="59" t="s">
        <v>694</v>
      </c>
      <c r="E82" s="60">
        <f>F82</f>
        <v>935</v>
      </c>
      <c r="F82" s="60">
        <f t="shared" si="25"/>
        <v>935</v>
      </c>
      <c r="G82" s="60">
        <v>908</v>
      </c>
      <c r="H82" s="60">
        <v>27</v>
      </c>
      <c r="I82" s="60">
        <f t="shared" si="18"/>
        <v>81</v>
      </c>
      <c r="J82" s="60">
        <v>79</v>
      </c>
      <c r="K82" s="60">
        <v>2</v>
      </c>
      <c r="L82" s="48" t="s">
        <v>19</v>
      </c>
    </row>
  </sheetData>
  <mergeCells count="13">
    <mergeCell ref="F5:H7"/>
    <mergeCell ref="I5:K7"/>
    <mergeCell ref="L5:L8"/>
    <mergeCell ref="A1:B1"/>
    <mergeCell ref="G1:H1"/>
    <mergeCell ref="A2:M2"/>
    <mergeCell ref="A3:L3"/>
    <mergeCell ref="F4:L4"/>
    <mergeCell ref="A5:A8"/>
    <mergeCell ref="B5:B8"/>
    <mergeCell ref="C5:C8"/>
    <mergeCell ref="D5:D8"/>
    <mergeCell ref="E5:E8"/>
  </mergeCells>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dimension ref="A1:V82"/>
  <sheetViews>
    <sheetView view="pageBreakPreview" topLeftCell="C1" zoomScale="70" zoomScaleNormal="85" zoomScaleSheetLayoutView="70" workbookViewId="0">
      <selection activeCell="A3" sqref="A3:Q3"/>
    </sheetView>
  </sheetViews>
  <sheetFormatPr defaultColWidth="8.85546875" defaultRowHeight="18.75"/>
  <cols>
    <col min="1" max="1" width="11.42578125" style="232" customWidth="1"/>
    <col min="2" max="2" width="65.85546875" style="233" customWidth="1"/>
    <col min="3" max="3" width="23.140625" style="234" customWidth="1"/>
    <col min="4" max="4" width="17.7109375" style="234" customWidth="1"/>
    <col min="5" max="5" width="16" style="234" customWidth="1"/>
    <col min="6" max="6" width="19.42578125" style="234" customWidth="1"/>
    <col min="7" max="7" width="20" style="176" customWidth="1"/>
    <col min="8" max="8" width="18" style="176" customWidth="1"/>
    <col min="9" max="9" width="15.28515625" style="176" customWidth="1"/>
    <col min="10" max="10" width="17.7109375" style="176" customWidth="1"/>
    <col min="11" max="11" width="14.42578125" style="176" customWidth="1"/>
    <col min="12" max="12" width="16.140625" style="176" customWidth="1"/>
    <col min="13" max="13" width="17.7109375" style="176" customWidth="1"/>
    <col min="14" max="14" width="17" style="176" customWidth="1"/>
    <col min="15" max="15" width="17.42578125" style="176" customWidth="1"/>
    <col min="16" max="16" width="19.85546875" style="176" customWidth="1"/>
    <col min="17" max="17" width="16.7109375" style="176" customWidth="1"/>
    <col min="18" max="18" width="17.42578125" style="176" customWidth="1"/>
    <col min="19" max="19" width="17.7109375" style="176" customWidth="1"/>
    <col min="20" max="20" width="0" style="177" hidden="1" customWidth="1"/>
    <col min="21" max="16384" width="8.85546875" style="176"/>
  </cols>
  <sheetData>
    <row r="1" spans="1:22">
      <c r="A1" s="505" t="s">
        <v>832</v>
      </c>
      <c r="B1" s="505"/>
      <c r="C1" s="505"/>
      <c r="D1" s="505"/>
      <c r="E1" s="505"/>
      <c r="F1" s="505"/>
      <c r="G1" s="175"/>
      <c r="H1" s="175"/>
      <c r="I1" s="175"/>
      <c r="J1" s="175"/>
      <c r="K1" s="175"/>
      <c r="L1" s="175"/>
      <c r="M1" s="175"/>
      <c r="N1" s="175"/>
      <c r="O1" s="175"/>
      <c r="P1" s="175"/>
      <c r="Q1" s="175"/>
      <c r="R1" s="175"/>
    </row>
    <row r="2" spans="1:22">
      <c r="A2" s="506" t="s">
        <v>701</v>
      </c>
      <c r="B2" s="506"/>
      <c r="C2" s="506"/>
      <c r="D2" s="506"/>
      <c r="E2" s="506"/>
      <c r="F2" s="506"/>
      <c r="G2" s="506"/>
      <c r="H2" s="506"/>
      <c r="I2" s="506"/>
      <c r="J2" s="506"/>
      <c r="K2" s="506"/>
      <c r="L2" s="506"/>
      <c r="M2" s="506"/>
      <c r="N2" s="506"/>
      <c r="O2" s="506"/>
      <c r="P2" s="506"/>
      <c r="Q2" s="506"/>
      <c r="R2" s="506"/>
      <c r="S2" s="506"/>
    </row>
    <row r="3" spans="1:22">
      <c r="A3" s="507" t="s">
        <v>915</v>
      </c>
      <c r="B3" s="507"/>
      <c r="C3" s="507"/>
      <c r="D3" s="507"/>
      <c r="E3" s="507"/>
      <c r="F3" s="507"/>
      <c r="G3" s="507"/>
      <c r="H3" s="507"/>
      <c r="I3" s="507"/>
      <c r="J3" s="507"/>
      <c r="K3" s="507"/>
      <c r="L3" s="507"/>
      <c r="M3" s="507"/>
      <c r="N3" s="507"/>
      <c r="O3" s="507"/>
      <c r="P3" s="507"/>
      <c r="Q3" s="507"/>
      <c r="R3" s="507"/>
      <c r="S3" s="507"/>
    </row>
    <row r="4" spans="1:22">
      <c r="A4" s="178"/>
      <c r="B4" s="179"/>
      <c r="C4" s="180"/>
      <c r="D4" s="324">
        <f>+D10+E10</f>
        <v>27719.999999999993</v>
      </c>
      <c r="E4" s="180"/>
      <c r="F4" s="324">
        <f>+H10+I10+L10+M10+P10+Q10</f>
        <v>27719.999999999996</v>
      </c>
      <c r="G4" s="181"/>
      <c r="H4" s="341">
        <f>+H10+L10+P10</f>
        <v>26327.999999999996</v>
      </c>
      <c r="I4" s="181"/>
      <c r="J4" s="181"/>
      <c r="K4" s="181"/>
      <c r="L4" s="181"/>
      <c r="M4" s="181"/>
      <c r="N4" s="181"/>
      <c r="O4" s="181"/>
      <c r="P4" s="498" t="s">
        <v>0</v>
      </c>
      <c r="Q4" s="498"/>
      <c r="R4" s="498"/>
      <c r="S4" s="498"/>
      <c r="T4" s="182"/>
      <c r="U4" s="182"/>
      <c r="V4" s="182"/>
    </row>
    <row r="5" spans="1:22">
      <c r="A5" s="508" t="s">
        <v>556</v>
      </c>
      <c r="B5" s="511" t="s">
        <v>702</v>
      </c>
      <c r="C5" s="502" t="s">
        <v>703</v>
      </c>
      <c r="D5" s="503"/>
      <c r="E5" s="503"/>
      <c r="F5" s="503"/>
      <c r="G5" s="503"/>
      <c r="H5" s="503"/>
      <c r="I5" s="503"/>
      <c r="J5" s="503"/>
      <c r="K5" s="503"/>
      <c r="L5" s="503"/>
      <c r="M5" s="503"/>
      <c r="N5" s="503"/>
      <c r="O5" s="503"/>
      <c r="P5" s="503"/>
      <c r="Q5" s="503"/>
      <c r="R5" s="504"/>
      <c r="S5" s="514" t="s">
        <v>8</v>
      </c>
    </row>
    <row r="6" spans="1:22">
      <c r="A6" s="509"/>
      <c r="B6" s="512"/>
      <c r="C6" s="500" t="s">
        <v>777</v>
      </c>
      <c r="D6" s="518" t="s">
        <v>704</v>
      </c>
      <c r="E6" s="519"/>
      <c r="F6" s="520"/>
      <c r="G6" s="502" t="s">
        <v>778</v>
      </c>
      <c r="H6" s="503"/>
      <c r="I6" s="503"/>
      <c r="J6" s="503"/>
      <c r="K6" s="503"/>
      <c r="L6" s="503"/>
      <c r="M6" s="503"/>
      <c r="N6" s="503"/>
      <c r="O6" s="503"/>
      <c r="P6" s="503"/>
      <c r="Q6" s="503"/>
      <c r="R6" s="504"/>
      <c r="S6" s="515"/>
    </row>
    <row r="7" spans="1:22">
      <c r="A7" s="509"/>
      <c r="B7" s="512"/>
      <c r="C7" s="517"/>
      <c r="D7" s="521"/>
      <c r="E7" s="506"/>
      <c r="F7" s="522"/>
      <c r="G7" s="502" t="s">
        <v>705</v>
      </c>
      <c r="H7" s="503"/>
      <c r="I7" s="503"/>
      <c r="J7" s="504"/>
      <c r="K7" s="502" t="s">
        <v>52</v>
      </c>
      <c r="L7" s="503"/>
      <c r="M7" s="503"/>
      <c r="N7" s="504"/>
      <c r="O7" s="502" t="s">
        <v>706</v>
      </c>
      <c r="P7" s="503"/>
      <c r="Q7" s="503"/>
      <c r="R7" s="504"/>
      <c r="S7" s="515"/>
    </row>
    <row r="8" spans="1:22">
      <c r="A8" s="509"/>
      <c r="B8" s="512"/>
      <c r="C8" s="517"/>
      <c r="D8" s="523"/>
      <c r="E8" s="524"/>
      <c r="F8" s="525"/>
      <c r="G8" s="500" t="s">
        <v>9</v>
      </c>
      <c r="H8" s="502" t="s">
        <v>704</v>
      </c>
      <c r="I8" s="503"/>
      <c r="J8" s="504"/>
      <c r="K8" s="500" t="s">
        <v>9</v>
      </c>
      <c r="L8" s="502" t="s">
        <v>704</v>
      </c>
      <c r="M8" s="503"/>
      <c r="N8" s="504"/>
      <c r="O8" s="500" t="s">
        <v>9</v>
      </c>
      <c r="P8" s="502" t="s">
        <v>704</v>
      </c>
      <c r="Q8" s="503"/>
      <c r="R8" s="504"/>
      <c r="S8" s="515"/>
    </row>
    <row r="9" spans="1:22" ht="56.25">
      <c r="A9" s="510"/>
      <c r="B9" s="513"/>
      <c r="C9" s="501"/>
      <c r="D9" s="183" t="s">
        <v>707</v>
      </c>
      <c r="E9" s="183" t="s">
        <v>708</v>
      </c>
      <c r="F9" s="183" t="s">
        <v>709</v>
      </c>
      <c r="G9" s="501"/>
      <c r="H9" s="183" t="s">
        <v>707</v>
      </c>
      <c r="I9" s="183" t="s">
        <v>708</v>
      </c>
      <c r="J9" s="183" t="s">
        <v>709</v>
      </c>
      <c r="K9" s="501"/>
      <c r="L9" s="183" t="s">
        <v>707</v>
      </c>
      <c r="M9" s="183" t="s">
        <v>708</v>
      </c>
      <c r="N9" s="183" t="s">
        <v>709</v>
      </c>
      <c r="O9" s="501"/>
      <c r="P9" s="183" t="s">
        <v>707</v>
      </c>
      <c r="Q9" s="183" t="s">
        <v>708</v>
      </c>
      <c r="R9" s="183" t="s">
        <v>709</v>
      </c>
      <c r="S9" s="516"/>
    </row>
    <row r="10" spans="1:22" s="227" customFormat="1">
      <c r="A10" s="184"/>
      <c r="B10" s="185" t="s">
        <v>716</v>
      </c>
      <c r="C10" s="186">
        <f>C11+C22+C25+C29+C37+C39+C43+C49+C57+C61+C64+C67+C69+C72+C75</f>
        <v>37236.910082980554</v>
      </c>
      <c r="D10" s="338">
        <f>D11+D22+D25+D29+D37+D39+D43+D49+D57+D61+D64+D67+D69+D72+D75</f>
        <v>26327.999999999993</v>
      </c>
      <c r="E10" s="325">
        <f>+E11+E22+E25+E29+E37+E39+E43+E49+E57+E61+E64+E67+E69+E72+E75</f>
        <v>1392.0000000000002</v>
      </c>
      <c r="F10" s="186">
        <f t="shared" ref="F10:R10" si="0">+F11+F22+F25+F29+F37+F39+F43+F49+F57+F61+F64+F67+F69+F72+F75</f>
        <v>9516.8100829805626</v>
      </c>
      <c r="G10" s="186">
        <f t="shared" si="0"/>
        <v>33377.266326530611</v>
      </c>
      <c r="H10" s="327">
        <f t="shared" si="0"/>
        <v>23397.999999999996</v>
      </c>
      <c r="I10" s="325">
        <f t="shared" si="0"/>
        <v>1234</v>
      </c>
      <c r="J10" s="186">
        <f>+J11+J22+J25+J29+J37+J39+J43+J49+J57+J61+J64+J67+J69+J72+J75</f>
        <v>8745.2663265306146</v>
      </c>
      <c r="K10" s="186">
        <f t="shared" si="0"/>
        <v>499.7</v>
      </c>
      <c r="L10" s="325">
        <f t="shared" si="0"/>
        <v>419</v>
      </c>
      <c r="M10" s="325">
        <f t="shared" si="0"/>
        <v>21</v>
      </c>
      <c r="N10" s="186">
        <f t="shared" si="0"/>
        <v>59.7</v>
      </c>
      <c r="O10" s="186">
        <f>+O11+O22+O25+O29+O37+O39+O43+O49+O57+O61+O64+O67+O69+O72+O75</f>
        <v>3359.9437564499485</v>
      </c>
      <c r="P10" s="325">
        <f t="shared" si="0"/>
        <v>2511</v>
      </c>
      <c r="Q10" s="325">
        <f t="shared" si="0"/>
        <v>137</v>
      </c>
      <c r="R10" s="186">
        <f t="shared" si="0"/>
        <v>711.94375644994852</v>
      </c>
      <c r="S10" s="187"/>
      <c r="T10" s="188">
        <v>1</v>
      </c>
    </row>
    <row r="11" spans="1:22" s="228" customFormat="1">
      <c r="A11" s="189" t="s">
        <v>34</v>
      </c>
      <c r="B11" s="295" t="s">
        <v>717</v>
      </c>
      <c r="C11" s="190">
        <f>SUM(C12:C21)</f>
        <v>4473.5437564499489</v>
      </c>
      <c r="D11" s="328">
        <f t="shared" ref="D11:R11" si="1">SUM(D12:D21)</f>
        <v>3360.9</v>
      </c>
      <c r="E11" s="190">
        <f t="shared" si="1"/>
        <v>179</v>
      </c>
      <c r="F11" s="190">
        <f t="shared" si="1"/>
        <v>933.54375644994866</v>
      </c>
      <c r="G11" s="190">
        <f t="shared" si="1"/>
        <v>613.9</v>
      </c>
      <c r="H11" s="328">
        <f t="shared" si="1"/>
        <v>430.9</v>
      </c>
      <c r="I11" s="190">
        <f>SUM(I12:I21)</f>
        <v>21</v>
      </c>
      <c r="J11" s="190">
        <f>SUM(J12:J21)</f>
        <v>162</v>
      </c>
      <c r="K11" s="190">
        <f t="shared" si="1"/>
        <v>499.7</v>
      </c>
      <c r="L11" s="190">
        <f t="shared" si="1"/>
        <v>419</v>
      </c>
      <c r="M11" s="190">
        <f t="shared" si="1"/>
        <v>21</v>
      </c>
      <c r="N11" s="190">
        <f t="shared" si="1"/>
        <v>59.7</v>
      </c>
      <c r="O11" s="190">
        <f t="shared" si="1"/>
        <v>3359.9437564499485</v>
      </c>
      <c r="P11" s="190">
        <f t="shared" si="1"/>
        <v>2511</v>
      </c>
      <c r="Q11" s="190">
        <f t="shared" si="1"/>
        <v>137</v>
      </c>
      <c r="R11" s="190">
        <f t="shared" si="1"/>
        <v>711.94375644994852</v>
      </c>
      <c r="S11" s="191"/>
      <c r="T11" s="192">
        <v>2</v>
      </c>
    </row>
    <row r="12" spans="1:22" s="228" customFormat="1">
      <c r="A12" s="193">
        <v>1</v>
      </c>
      <c r="B12" s="194" t="s">
        <v>718</v>
      </c>
      <c r="C12" s="195">
        <f>D12+E12+F12</f>
        <v>613.9</v>
      </c>
      <c r="D12" s="339">
        <f>H12+L12+P12</f>
        <v>430.9</v>
      </c>
      <c r="E12" s="195">
        <f t="shared" ref="C12:F21" si="2">I12+M12+Q12</f>
        <v>21</v>
      </c>
      <c r="F12" s="195">
        <f t="shared" si="2"/>
        <v>162</v>
      </c>
      <c r="G12" s="191">
        <f>SUM(H12:J12)</f>
        <v>613.9</v>
      </c>
      <c r="H12" s="329">
        <v>430.9</v>
      </c>
      <c r="I12" s="191">
        <v>21</v>
      </c>
      <c r="J12" s="191">
        <v>162</v>
      </c>
      <c r="K12" s="191"/>
      <c r="L12" s="191"/>
      <c r="M12" s="191"/>
      <c r="N12" s="191"/>
      <c r="O12" s="191"/>
      <c r="P12" s="191"/>
      <c r="Q12" s="191"/>
      <c r="R12" s="191"/>
      <c r="S12" s="191"/>
      <c r="T12" s="192"/>
    </row>
    <row r="13" spans="1:22" s="228" customFormat="1">
      <c r="A13" s="193">
        <v>2</v>
      </c>
      <c r="B13" s="198" t="s">
        <v>719</v>
      </c>
      <c r="C13" s="195">
        <f t="shared" si="2"/>
        <v>379</v>
      </c>
      <c r="D13" s="339">
        <f>H13+L13+P13</f>
        <v>330</v>
      </c>
      <c r="E13" s="195">
        <f t="shared" si="2"/>
        <v>16</v>
      </c>
      <c r="F13" s="195">
        <f>32.9</f>
        <v>32.9</v>
      </c>
      <c r="G13" s="196"/>
      <c r="H13" s="330"/>
      <c r="I13" s="197"/>
      <c r="J13" s="197"/>
      <c r="K13" s="199">
        <f>SUM(L13:N13)</f>
        <v>379</v>
      </c>
      <c r="L13" s="343">
        <v>330</v>
      </c>
      <c r="M13" s="197">
        <v>16</v>
      </c>
      <c r="N13" s="197">
        <f>+L13*0.1</f>
        <v>33</v>
      </c>
      <c r="O13" s="191"/>
      <c r="P13" s="191"/>
      <c r="Q13" s="191"/>
      <c r="R13" s="191"/>
      <c r="S13" s="191"/>
      <c r="T13" s="192"/>
    </row>
    <row r="14" spans="1:22" s="228" customFormat="1">
      <c r="A14" s="193">
        <v>3</v>
      </c>
      <c r="B14" s="198" t="s">
        <v>720</v>
      </c>
      <c r="C14" s="195">
        <f t="shared" si="2"/>
        <v>120.7</v>
      </c>
      <c r="D14" s="339">
        <f t="shared" si="2"/>
        <v>89</v>
      </c>
      <c r="E14" s="195">
        <f t="shared" si="2"/>
        <v>5</v>
      </c>
      <c r="F14" s="195">
        <f t="shared" si="2"/>
        <v>26.7</v>
      </c>
      <c r="G14" s="196"/>
      <c r="H14" s="330"/>
      <c r="I14" s="197"/>
      <c r="J14" s="197"/>
      <c r="K14" s="197">
        <f>SUM(L14:N14)</f>
        <v>120.7</v>
      </c>
      <c r="L14" s="343">
        <v>89</v>
      </c>
      <c r="M14" s="197">
        <v>5</v>
      </c>
      <c r="N14" s="197">
        <f>+L14*0.3</f>
        <v>26.7</v>
      </c>
      <c r="O14" s="191"/>
      <c r="P14" s="191"/>
      <c r="Q14" s="191"/>
      <c r="R14" s="191"/>
      <c r="S14" s="191"/>
      <c r="T14" s="192"/>
    </row>
    <row r="15" spans="1:22" s="228" customFormat="1">
      <c r="A15" s="193">
        <v>4</v>
      </c>
      <c r="B15" s="200" t="s">
        <v>721</v>
      </c>
      <c r="C15" s="195">
        <f t="shared" si="2"/>
        <v>1074.0529411764708</v>
      </c>
      <c r="D15" s="339">
        <f t="shared" si="2"/>
        <v>800</v>
      </c>
      <c r="E15" s="195">
        <f>I15+M15+Q15</f>
        <v>19.7</v>
      </c>
      <c r="F15" s="195">
        <f t="shared" si="2"/>
        <v>254.35294117647072</v>
      </c>
      <c r="G15" s="196"/>
      <c r="H15" s="330"/>
      <c r="I15" s="197"/>
      <c r="J15" s="197"/>
      <c r="K15" s="197"/>
      <c r="L15" s="197"/>
      <c r="M15" s="197"/>
      <c r="N15" s="197"/>
      <c r="O15" s="196">
        <f t="shared" ref="O15:O21" si="3">SUM(P15:R15)</f>
        <v>1074.0529411764708</v>
      </c>
      <c r="P15" s="201">
        <v>800</v>
      </c>
      <c r="Q15" s="201">
        <v>19.7</v>
      </c>
      <c r="R15" s="201">
        <v>254.35294117647072</v>
      </c>
      <c r="S15" s="191"/>
      <c r="T15" s="192"/>
    </row>
    <row r="16" spans="1:22" s="228" customFormat="1">
      <c r="A16" s="193">
        <v>5</v>
      </c>
      <c r="B16" s="200" t="s">
        <v>722</v>
      </c>
      <c r="C16" s="195">
        <f t="shared" si="2"/>
        <v>947.05882352941182</v>
      </c>
      <c r="D16" s="339">
        <f t="shared" si="2"/>
        <v>700</v>
      </c>
      <c r="E16" s="195">
        <f t="shared" si="2"/>
        <v>24.5</v>
      </c>
      <c r="F16" s="195">
        <f t="shared" si="2"/>
        <v>222.55882352941182</v>
      </c>
      <c r="G16" s="196"/>
      <c r="H16" s="330"/>
      <c r="I16" s="197"/>
      <c r="J16" s="197"/>
      <c r="K16" s="197"/>
      <c r="L16" s="197"/>
      <c r="M16" s="197"/>
      <c r="N16" s="197"/>
      <c r="O16" s="196">
        <f t="shared" si="3"/>
        <v>947.05882352941182</v>
      </c>
      <c r="P16" s="201">
        <v>700</v>
      </c>
      <c r="Q16" s="201">
        <v>24.5</v>
      </c>
      <c r="R16" s="201">
        <v>222.55882352941182</v>
      </c>
      <c r="S16" s="191"/>
      <c r="T16" s="192"/>
    </row>
    <row r="17" spans="1:20" s="228" customFormat="1">
      <c r="A17" s="193">
        <v>6</v>
      </c>
      <c r="B17" s="202" t="s">
        <v>723</v>
      </c>
      <c r="C17" s="195">
        <f t="shared" si="2"/>
        <v>361.89473684210526</v>
      </c>
      <c r="D17" s="339">
        <f t="shared" si="2"/>
        <v>275</v>
      </c>
      <c r="E17" s="195">
        <f t="shared" si="2"/>
        <v>68.8</v>
      </c>
      <c r="F17" s="195">
        <f t="shared" si="2"/>
        <v>18.094736842105249</v>
      </c>
      <c r="G17" s="196"/>
      <c r="H17" s="330"/>
      <c r="I17" s="197"/>
      <c r="J17" s="197"/>
      <c r="K17" s="197"/>
      <c r="L17" s="197"/>
      <c r="M17" s="197"/>
      <c r="N17" s="197"/>
      <c r="O17" s="196">
        <f t="shared" si="3"/>
        <v>361.89473684210526</v>
      </c>
      <c r="P17" s="203">
        <v>275</v>
      </c>
      <c r="Q17" s="203">
        <v>68.8</v>
      </c>
      <c r="R17" s="203">
        <v>18.094736842105249</v>
      </c>
      <c r="S17" s="191"/>
      <c r="T17" s="192"/>
    </row>
    <row r="18" spans="1:20" s="228" customFormat="1">
      <c r="A18" s="193">
        <v>7</v>
      </c>
      <c r="B18" s="202" t="s">
        <v>724</v>
      </c>
      <c r="C18" s="195">
        <f t="shared" si="2"/>
        <v>141.83006535947715</v>
      </c>
      <c r="D18" s="339">
        <f t="shared" si="2"/>
        <v>110</v>
      </c>
      <c r="E18" s="195">
        <f t="shared" si="2"/>
        <v>3.2</v>
      </c>
      <c r="F18" s="195">
        <f t="shared" si="2"/>
        <v>28.630065359477129</v>
      </c>
      <c r="G18" s="196"/>
      <c r="H18" s="330"/>
      <c r="I18" s="197"/>
      <c r="J18" s="197"/>
      <c r="K18" s="197"/>
      <c r="L18" s="197"/>
      <c r="M18" s="197"/>
      <c r="N18" s="197"/>
      <c r="O18" s="196">
        <f t="shared" si="3"/>
        <v>141.83006535947715</v>
      </c>
      <c r="P18" s="203">
        <v>110</v>
      </c>
      <c r="Q18" s="203">
        <v>3.2</v>
      </c>
      <c r="R18" s="203">
        <v>28.630065359477129</v>
      </c>
      <c r="S18" s="191"/>
      <c r="T18" s="192"/>
    </row>
    <row r="19" spans="1:20" s="228" customFormat="1">
      <c r="A19" s="193">
        <v>8</v>
      </c>
      <c r="B19" s="204" t="s">
        <v>725</v>
      </c>
      <c r="C19" s="195">
        <f t="shared" si="2"/>
        <v>398.859477124183</v>
      </c>
      <c r="D19" s="339">
        <f t="shared" si="2"/>
        <v>303.5</v>
      </c>
      <c r="E19" s="195">
        <f t="shared" si="2"/>
        <v>9.5</v>
      </c>
      <c r="F19" s="195">
        <f t="shared" si="2"/>
        <v>85.859477124183002</v>
      </c>
      <c r="G19" s="196"/>
      <c r="H19" s="330"/>
      <c r="I19" s="197"/>
      <c r="J19" s="197"/>
      <c r="K19" s="197"/>
      <c r="L19" s="197"/>
      <c r="M19" s="197"/>
      <c r="N19" s="197"/>
      <c r="O19" s="196">
        <f t="shared" si="3"/>
        <v>398.859477124183</v>
      </c>
      <c r="P19" s="203">
        <v>303.5</v>
      </c>
      <c r="Q19" s="203">
        <v>9.5</v>
      </c>
      <c r="R19" s="203">
        <v>85.859477124183002</v>
      </c>
      <c r="S19" s="191"/>
      <c r="T19" s="192"/>
    </row>
    <row r="20" spans="1:20" s="228" customFormat="1">
      <c r="A20" s="193">
        <v>9</v>
      </c>
      <c r="B20" s="202" t="s">
        <v>726</v>
      </c>
      <c r="C20" s="195">
        <f t="shared" si="2"/>
        <v>243.52941176470591</v>
      </c>
      <c r="D20" s="339">
        <f t="shared" si="2"/>
        <v>180</v>
      </c>
      <c r="E20" s="195">
        <f t="shared" si="2"/>
        <v>6.3</v>
      </c>
      <c r="F20" s="195">
        <f t="shared" si="2"/>
        <v>57.229411764705901</v>
      </c>
      <c r="G20" s="196"/>
      <c r="H20" s="330"/>
      <c r="I20" s="197"/>
      <c r="J20" s="197"/>
      <c r="K20" s="197"/>
      <c r="L20" s="197"/>
      <c r="M20" s="197"/>
      <c r="N20" s="197"/>
      <c r="O20" s="196">
        <f t="shared" si="3"/>
        <v>243.52941176470591</v>
      </c>
      <c r="P20" s="203">
        <v>180</v>
      </c>
      <c r="Q20" s="203">
        <v>6.3</v>
      </c>
      <c r="R20" s="203">
        <v>57.229411764705901</v>
      </c>
      <c r="S20" s="191"/>
      <c r="T20" s="192"/>
    </row>
    <row r="21" spans="1:20" s="228" customFormat="1">
      <c r="A21" s="193">
        <v>10</v>
      </c>
      <c r="B21" s="205" t="s">
        <v>727</v>
      </c>
      <c r="C21" s="195">
        <f t="shared" si="2"/>
        <v>192.71830065359475</v>
      </c>
      <c r="D21" s="339">
        <f t="shared" si="2"/>
        <v>142.5</v>
      </c>
      <c r="E21" s="195">
        <f t="shared" si="2"/>
        <v>5</v>
      </c>
      <c r="F21" s="195">
        <f t="shared" si="2"/>
        <v>45.218300653594753</v>
      </c>
      <c r="G21" s="196"/>
      <c r="H21" s="330"/>
      <c r="I21" s="197"/>
      <c r="J21" s="197"/>
      <c r="K21" s="197"/>
      <c r="L21" s="197"/>
      <c r="M21" s="197"/>
      <c r="N21" s="197"/>
      <c r="O21" s="196">
        <f t="shared" si="3"/>
        <v>192.71830065359475</v>
      </c>
      <c r="P21" s="323">
        <v>142.5</v>
      </c>
      <c r="Q21" s="207">
        <v>5</v>
      </c>
      <c r="R21" s="206">
        <v>45.218300653594753</v>
      </c>
      <c r="S21" s="191"/>
      <c r="T21" s="192"/>
    </row>
    <row r="22" spans="1:20">
      <c r="A22" s="184" t="s">
        <v>39</v>
      </c>
      <c r="B22" s="185" t="s">
        <v>728</v>
      </c>
      <c r="C22" s="190">
        <f>SUM(C23:C24)</f>
        <v>802.50034013605455</v>
      </c>
      <c r="D22" s="328">
        <f t="shared" ref="D22:R22" si="4">SUM(D23:D24)</f>
        <v>560.29999999999995</v>
      </c>
      <c r="E22" s="186">
        <f t="shared" si="4"/>
        <v>31.3</v>
      </c>
      <c r="F22" s="186">
        <f t="shared" si="4"/>
        <v>210.90034013605447</v>
      </c>
      <c r="G22" s="186">
        <f t="shared" si="4"/>
        <v>802.50034013605455</v>
      </c>
      <c r="H22" s="326">
        <f t="shared" si="4"/>
        <v>560.29999999999995</v>
      </c>
      <c r="I22" s="186">
        <f t="shared" si="4"/>
        <v>31.3</v>
      </c>
      <c r="J22" s="186">
        <f t="shared" si="4"/>
        <v>210.90034013605447</v>
      </c>
      <c r="K22" s="186">
        <f t="shared" si="4"/>
        <v>0</v>
      </c>
      <c r="L22" s="186">
        <f t="shared" si="4"/>
        <v>0</v>
      </c>
      <c r="M22" s="186">
        <f t="shared" si="4"/>
        <v>0</v>
      </c>
      <c r="N22" s="186">
        <f t="shared" si="4"/>
        <v>0</v>
      </c>
      <c r="O22" s="186">
        <f t="shared" si="4"/>
        <v>0</v>
      </c>
      <c r="P22" s="186">
        <f t="shared" si="4"/>
        <v>0</v>
      </c>
      <c r="Q22" s="186">
        <f t="shared" si="4"/>
        <v>0</v>
      </c>
      <c r="R22" s="186">
        <f t="shared" si="4"/>
        <v>0</v>
      </c>
      <c r="S22" s="208"/>
      <c r="T22" s="177">
        <v>2</v>
      </c>
    </row>
    <row r="23" spans="1:20" s="228" customFormat="1">
      <c r="A23" s="209">
        <v>1</v>
      </c>
      <c r="B23" s="210" t="s">
        <v>729</v>
      </c>
      <c r="C23" s="195">
        <f t="shared" ref="C23:F24" si="5">G23+K23+O23</f>
        <v>434.17142857142858</v>
      </c>
      <c r="D23" s="339">
        <f t="shared" si="5"/>
        <v>304.3</v>
      </c>
      <c r="E23" s="195">
        <f>I23+M23+Q23</f>
        <v>16.3</v>
      </c>
      <c r="F23" s="195">
        <f t="shared" si="5"/>
        <v>113.57142857142856</v>
      </c>
      <c r="G23" s="196">
        <f>H23+I23+J23</f>
        <v>434.17142857142858</v>
      </c>
      <c r="H23" s="342">
        <v>304.3</v>
      </c>
      <c r="I23" s="196">
        <v>16.3</v>
      </c>
      <c r="J23" s="196">
        <v>113.57142857142856</v>
      </c>
      <c r="K23" s="191"/>
      <c r="L23" s="191"/>
      <c r="M23" s="191"/>
      <c r="N23" s="191"/>
      <c r="O23" s="191"/>
      <c r="P23" s="191"/>
      <c r="Q23" s="191"/>
      <c r="R23" s="191"/>
      <c r="S23" s="191"/>
      <c r="T23" s="192"/>
    </row>
    <row r="24" spans="1:20" s="228" customFormat="1">
      <c r="A24" s="209">
        <v>2</v>
      </c>
      <c r="B24" s="210" t="s">
        <v>730</v>
      </c>
      <c r="C24" s="195">
        <f t="shared" si="5"/>
        <v>368.32891156462591</v>
      </c>
      <c r="D24" s="339">
        <f t="shared" si="5"/>
        <v>256</v>
      </c>
      <c r="E24" s="195">
        <f>I24+M24+Q24</f>
        <v>15</v>
      </c>
      <c r="F24" s="195">
        <f t="shared" si="5"/>
        <v>97.328911564625898</v>
      </c>
      <c r="G24" s="196">
        <f>H24+I24+J24</f>
        <v>368.32891156462591</v>
      </c>
      <c r="H24" s="331">
        <v>256</v>
      </c>
      <c r="I24" s="196">
        <v>15</v>
      </c>
      <c r="J24" s="196">
        <v>97.328911564625898</v>
      </c>
      <c r="K24" s="191"/>
      <c r="L24" s="191"/>
      <c r="M24" s="191"/>
      <c r="N24" s="191"/>
      <c r="O24" s="191"/>
      <c r="P24" s="191"/>
      <c r="Q24" s="191"/>
      <c r="R24" s="191"/>
      <c r="S24" s="191"/>
      <c r="T24" s="192"/>
    </row>
    <row r="25" spans="1:20">
      <c r="A25" s="184" t="s">
        <v>44</v>
      </c>
      <c r="B25" s="185" t="s">
        <v>731</v>
      </c>
      <c r="C25" s="190">
        <f>SUM(C26:C28)</f>
        <v>2465.5</v>
      </c>
      <c r="D25" s="328">
        <f t="shared" ref="D25:R25" si="6">SUM(D26:D28)</f>
        <v>1723.6</v>
      </c>
      <c r="E25" s="190">
        <f t="shared" si="6"/>
        <v>90.899999999999991</v>
      </c>
      <c r="F25" s="190">
        <f t="shared" si="6"/>
        <v>651</v>
      </c>
      <c r="G25" s="190">
        <f t="shared" si="6"/>
        <v>2465.5</v>
      </c>
      <c r="H25" s="328">
        <f t="shared" si="6"/>
        <v>1723.6</v>
      </c>
      <c r="I25" s="190">
        <f t="shared" si="6"/>
        <v>90.899999999999991</v>
      </c>
      <c r="J25" s="190">
        <f t="shared" si="6"/>
        <v>651</v>
      </c>
      <c r="K25" s="186">
        <f t="shared" si="6"/>
        <v>0</v>
      </c>
      <c r="L25" s="186">
        <f t="shared" si="6"/>
        <v>0</v>
      </c>
      <c r="M25" s="186">
        <f t="shared" si="6"/>
        <v>0</v>
      </c>
      <c r="N25" s="186">
        <f t="shared" si="6"/>
        <v>0</v>
      </c>
      <c r="O25" s="186">
        <f t="shared" si="6"/>
        <v>0</v>
      </c>
      <c r="P25" s="186">
        <f t="shared" si="6"/>
        <v>0</v>
      </c>
      <c r="Q25" s="186">
        <f t="shared" si="6"/>
        <v>0</v>
      </c>
      <c r="R25" s="186">
        <f t="shared" si="6"/>
        <v>0</v>
      </c>
      <c r="S25" s="208"/>
      <c r="T25" s="177">
        <v>2</v>
      </c>
    </row>
    <row r="26" spans="1:20" s="228" customFormat="1">
      <c r="A26" s="211">
        <v>1</v>
      </c>
      <c r="B26" s="212" t="s">
        <v>732</v>
      </c>
      <c r="C26" s="195">
        <f t="shared" ref="C26:F28" si="7">G26+K26+O26</f>
        <v>1356.5</v>
      </c>
      <c r="D26" s="339">
        <f t="shared" si="7"/>
        <v>950</v>
      </c>
      <c r="E26" s="195">
        <f t="shared" si="7"/>
        <v>47.5</v>
      </c>
      <c r="F26" s="195">
        <f t="shared" si="7"/>
        <v>359</v>
      </c>
      <c r="G26" s="196">
        <f>H26+I26+J26</f>
        <v>1356.5</v>
      </c>
      <c r="H26" s="332">
        <v>950</v>
      </c>
      <c r="I26" s="213">
        <v>47.5</v>
      </c>
      <c r="J26" s="213">
        <v>359</v>
      </c>
      <c r="K26" s="191"/>
      <c r="L26" s="191"/>
      <c r="M26" s="191"/>
      <c r="N26" s="191"/>
      <c r="O26" s="191"/>
      <c r="P26" s="191"/>
      <c r="Q26" s="191"/>
      <c r="R26" s="191"/>
      <c r="S26" s="191"/>
      <c r="T26" s="192"/>
    </row>
    <row r="27" spans="1:20" s="228" customFormat="1">
      <c r="A27" s="211">
        <v>2</v>
      </c>
      <c r="B27" s="212" t="s">
        <v>733</v>
      </c>
      <c r="C27" s="195">
        <f>G27+K27+O27</f>
        <v>466.20000000000005</v>
      </c>
      <c r="D27" s="339">
        <f t="shared" si="7"/>
        <v>323.60000000000002</v>
      </c>
      <c r="E27" s="195">
        <f>I27+M27+Q27</f>
        <v>20.6</v>
      </c>
      <c r="F27" s="195">
        <f>J27+N27+R27</f>
        <v>122</v>
      </c>
      <c r="G27" s="196">
        <f>H27+I27+J27</f>
        <v>466.20000000000005</v>
      </c>
      <c r="H27" s="332">
        <v>323.60000000000002</v>
      </c>
      <c r="I27" s="213">
        <v>20.6</v>
      </c>
      <c r="J27" s="213">
        <v>122</v>
      </c>
      <c r="K27" s="191"/>
      <c r="L27" s="191"/>
      <c r="M27" s="191"/>
      <c r="N27" s="191"/>
      <c r="O27" s="191"/>
      <c r="P27" s="191"/>
      <c r="Q27" s="191"/>
      <c r="R27" s="191"/>
      <c r="S27" s="191"/>
      <c r="T27" s="192"/>
    </row>
    <row r="28" spans="1:20" s="228" customFormat="1" ht="37.5">
      <c r="A28" s="211">
        <v>3</v>
      </c>
      <c r="B28" s="212" t="s">
        <v>830</v>
      </c>
      <c r="C28" s="195">
        <f t="shared" si="7"/>
        <v>642.79999999999995</v>
      </c>
      <c r="D28" s="339">
        <f t="shared" si="7"/>
        <v>450</v>
      </c>
      <c r="E28" s="195">
        <f t="shared" si="7"/>
        <v>22.8</v>
      </c>
      <c r="F28" s="195">
        <f t="shared" si="7"/>
        <v>170</v>
      </c>
      <c r="G28" s="196">
        <f>H28+I28+J28</f>
        <v>642.79999999999995</v>
      </c>
      <c r="H28" s="332">
        <v>450</v>
      </c>
      <c r="I28" s="213">
        <v>22.8</v>
      </c>
      <c r="J28" s="213">
        <v>170</v>
      </c>
      <c r="K28" s="191"/>
      <c r="L28" s="191"/>
      <c r="M28" s="191"/>
      <c r="N28" s="191"/>
      <c r="O28" s="191"/>
      <c r="P28" s="191"/>
      <c r="Q28" s="191"/>
      <c r="R28" s="191"/>
      <c r="S28" s="191"/>
      <c r="T28" s="192"/>
    </row>
    <row r="29" spans="1:20">
      <c r="A29" s="184" t="s">
        <v>549</v>
      </c>
      <c r="B29" s="185" t="s">
        <v>734</v>
      </c>
      <c r="C29" s="190">
        <f>SUM(C30:C36)</f>
        <v>2453.9748299319731</v>
      </c>
      <c r="D29" s="326">
        <f t="shared" ref="D29:R29" si="8">SUM(D30:D36)</f>
        <v>1723.6</v>
      </c>
      <c r="E29" s="186">
        <f t="shared" si="8"/>
        <v>90.9</v>
      </c>
      <c r="F29" s="186">
        <f t="shared" si="8"/>
        <v>639.47482993197286</v>
      </c>
      <c r="G29" s="186">
        <f t="shared" si="8"/>
        <v>2453.9748299319731</v>
      </c>
      <c r="H29" s="326">
        <f t="shared" si="8"/>
        <v>1723.6</v>
      </c>
      <c r="I29" s="186">
        <f t="shared" si="8"/>
        <v>90.9</v>
      </c>
      <c r="J29" s="186">
        <f t="shared" si="8"/>
        <v>639.47482993197286</v>
      </c>
      <c r="K29" s="186">
        <f t="shared" si="8"/>
        <v>0</v>
      </c>
      <c r="L29" s="186">
        <f t="shared" si="8"/>
        <v>0</v>
      </c>
      <c r="M29" s="186">
        <f t="shared" si="8"/>
        <v>0</v>
      </c>
      <c r="N29" s="186">
        <f t="shared" si="8"/>
        <v>0</v>
      </c>
      <c r="O29" s="186">
        <f t="shared" si="8"/>
        <v>0</v>
      </c>
      <c r="P29" s="186">
        <f t="shared" si="8"/>
        <v>0</v>
      </c>
      <c r="Q29" s="186">
        <f t="shared" si="8"/>
        <v>0</v>
      </c>
      <c r="R29" s="186">
        <f t="shared" si="8"/>
        <v>0</v>
      </c>
      <c r="S29" s="208"/>
      <c r="T29" s="177">
        <v>2</v>
      </c>
    </row>
    <row r="30" spans="1:20" s="228" customFormat="1" ht="32.25" customHeight="1">
      <c r="A30" s="214">
        <v>1</v>
      </c>
      <c r="B30" s="212" t="s">
        <v>776</v>
      </c>
      <c r="C30" s="195">
        <f t="shared" ref="C30:F36" si="9">G30+K30+O30</f>
        <v>326.93197278911566</v>
      </c>
      <c r="D30" s="339">
        <f t="shared" si="9"/>
        <v>228.6</v>
      </c>
      <c r="E30" s="195">
        <f>I30+M30+Q30</f>
        <v>16.2</v>
      </c>
      <c r="F30" s="195">
        <f t="shared" si="9"/>
        <v>82.13197278911565</v>
      </c>
      <c r="G30" s="196">
        <f t="shared" ref="G30:G36" si="10">H30+I30+J30</f>
        <v>326.93197278911566</v>
      </c>
      <c r="H30" s="331">
        <v>228.6</v>
      </c>
      <c r="I30" s="196">
        <v>16.2</v>
      </c>
      <c r="J30" s="196">
        <v>82.13197278911565</v>
      </c>
      <c r="K30" s="191"/>
      <c r="L30" s="191"/>
      <c r="M30" s="191"/>
      <c r="N30" s="191"/>
      <c r="O30" s="191"/>
      <c r="P30" s="191"/>
      <c r="Q30" s="191"/>
      <c r="R30" s="191"/>
      <c r="S30" s="191"/>
      <c r="T30" s="192"/>
    </row>
    <row r="31" spans="1:20" s="228" customFormat="1" ht="67.5" customHeight="1">
      <c r="A31" s="214">
        <v>2</v>
      </c>
      <c r="B31" s="212" t="s">
        <v>834</v>
      </c>
      <c r="C31" s="195">
        <f>G31+K31+O31</f>
        <v>285</v>
      </c>
      <c r="D31" s="339">
        <f>H31+L31+P31</f>
        <v>200</v>
      </c>
      <c r="E31" s="195">
        <f>I31+M31+Q31</f>
        <v>10</v>
      </c>
      <c r="F31" s="195">
        <f t="shared" si="9"/>
        <v>75</v>
      </c>
      <c r="G31" s="196">
        <f t="shared" si="10"/>
        <v>285</v>
      </c>
      <c r="H31" s="331">
        <v>200</v>
      </c>
      <c r="I31" s="196">
        <v>10</v>
      </c>
      <c r="J31" s="196">
        <v>75</v>
      </c>
      <c r="K31" s="191"/>
      <c r="L31" s="191"/>
      <c r="M31" s="191"/>
      <c r="N31" s="191"/>
      <c r="O31" s="191"/>
      <c r="P31" s="191"/>
      <c r="Q31" s="191"/>
      <c r="R31" s="191"/>
      <c r="S31" s="191"/>
      <c r="T31" s="192"/>
    </row>
    <row r="32" spans="1:20" s="228" customFormat="1" ht="30" customHeight="1">
      <c r="A32" s="214">
        <v>3</v>
      </c>
      <c r="B32" s="212" t="s">
        <v>835</v>
      </c>
      <c r="C32" s="195">
        <f>G32+K32+O32</f>
        <v>285</v>
      </c>
      <c r="D32" s="339">
        <f>H32</f>
        <v>200</v>
      </c>
      <c r="E32" s="195">
        <f>I32</f>
        <v>10</v>
      </c>
      <c r="F32" s="195">
        <f>J32</f>
        <v>75</v>
      </c>
      <c r="G32" s="196">
        <f>SUM(H32:J32)</f>
        <v>285</v>
      </c>
      <c r="H32" s="331">
        <v>200</v>
      </c>
      <c r="I32" s="196">
        <v>10</v>
      </c>
      <c r="J32" s="196">
        <v>75</v>
      </c>
      <c r="K32" s="191"/>
      <c r="L32" s="191"/>
      <c r="M32" s="191"/>
      <c r="N32" s="191"/>
      <c r="O32" s="191"/>
      <c r="P32" s="191"/>
      <c r="Q32" s="191"/>
      <c r="R32" s="191"/>
      <c r="S32" s="191"/>
      <c r="T32" s="192"/>
    </row>
    <row r="33" spans="1:20" s="228" customFormat="1" ht="35.25" customHeight="1">
      <c r="A33" s="214">
        <v>4</v>
      </c>
      <c r="B33" s="212" t="s">
        <v>836</v>
      </c>
      <c r="C33" s="195">
        <f t="shared" si="9"/>
        <v>284.63265306122452</v>
      </c>
      <c r="D33" s="339">
        <f t="shared" si="9"/>
        <v>200</v>
      </c>
      <c r="E33" s="195">
        <f t="shared" si="9"/>
        <v>10</v>
      </c>
      <c r="F33" s="195">
        <f t="shared" si="9"/>
        <v>74.632653061224516</v>
      </c>
      <c r="G33" s="196">
        <f t="shared" si="10"/>
        <v>284.63265306122452</v>
      </c>
      <c r="H33" s="331">
        <v>200</v>
      </c>
      <c r="I33" s="196">
        <v>10</v>
      </c>
      <c r="J33" s="196">
        <v>74.632653061224516</v>
      </c>
      <c r="K33" s="191"/>
      <c r="L33" s="191"/>
      <c r="M33" s="191"/>
      <c r="N33" s="191"/>
      <c r="O33" s="191"/>
      <c r="P33" s="191"/>
      <c r="Q33" s="191"/>
      <c r="R33" s="191"/>
      <c r="S33" s="191"/>
      <c r="T33" s="192"/>
    </row>
    <row r="34" spans="1:20" s="228" customFormat="1" ht="37.5">
      <c r="A34" s="214">
        <v>5</v>
      </c>
      <c r="B34" s="212" t="s">
        <v>837</v>
      </c>
      <c r="C34" s="195">
        <f t="shared" si="9"/>
        <v>284.63265306122452</v>
      </c>
      <c r="D34" s="339">
        <f t="shared" si="9"/>
        <v>200</v>
      </c>
      <c r="E34" s="195">
        <f t="shared" si="9"/>
        <v>10</v>
      </c>
      <c r="F34" s="195">
        <f t="shared" si="9"/>
        <v>74.632653061224516</v>
      </c>
      <c r="G34" s="196">
        <f t="shared" si="10"/>
        <v>284.63265306122452</v>
      </c>
      <c r="H34" s="331">
        <v>200</v>
      </c>
      <c r="I34" s="196">
        <v>10</v>
      </c>
      <c r="J34" s="196">
        <v>74.632653061224516</v>
      </c>
      <c r="K34" s="191"/>
      <c r="L34" s="191"/>
      <c r="M34" s="191"/>
      <c r="N34" s="191"/>
      <c r="O34" s="191"/>
      <c r="P34" s="191"/>
      <c r="Q34" s="191"/>
      <c r="R34" s="191"/>
      <c r="S34" s="191"/>
      <c r="T34" s="192"/>
    </row>
    <row r="35" spans="1:20" s="228" customFormat="1" ht="37.5">
      <c r="A35" s="214">
        <v>6</v>
      </c>
      <c r="B35" s="212" t="s">
        <v>838</v>
      </c>
      <c r="C35" s="195">
        <f t="shared" si="9"/>
        <v>284.63265306122452</v>
      </c>
      <c r="D35" s="339">
        <f t="shared" si="9"/>
        <v>200</v>
      </c>
      <c r="E35" s="195">
        <f t="shared" si="9"/>
        <v>10</v>
      </c>
      <c r="F35" s="195">
        <f t="shared" si="9"/>
        <v>74.632653061224516</v>
      </c>
      <c r="G35" s="196">
        <f t="shared" si="10"/>
        <v>284.63265306122452</v>
      </c>
      <c r="H35" s="331">
        <v>200</v>
      </c>
      <c r="I35" s="196">
        <v>10</v>
      </c>
      <c r="J35" s="196">
        <v>74.632653061224516</v>
      </c>
      <c r="K35" s="191"/>
      <c r="L35" s="191"/>
      <c r="M35" s="191"/>
      <c r="N35" s="191"/>
      <c r="O35" s="191"/>
      <c r="P35" s="191"/>
      <c r="Q35" s="191"/>
      <c r="R35" s="191"/>
      <c r="S35" s="191"/>
      <c r="T35" s="192"/>
    </row>
    <row r="36" spans="1:20" s="228" customFormat="1" ht="63" customHeight="1">
      <c r="A36" s="214">
        <v>7</v>
      </c>
      <c r="B36" s="212" t="s">
        <v>839</v>
      </c>
      <c r="C36" s="195">
        <f t="shared" si="9"/>
        <v>703.14489795918371</v>
      </c>
      <c r="D36" s="339">
        <f t="shared" si="9"/>
        <v>495</v>
      </c>
      <c r="E36" s="195">
        <f t="shared" si="9"/>
        <v>24.7</v>
      </c>
      <c r="F36" s="195">
        <f t="shared" si="9"/>
        <v>183.44489795918372</v>
      </c>
      <c r="G36" s="196">
        <f t="shared" si="10"/>
        <v>703.14489795918371</v>
      </c>
      <c r="H36" s="331">
        <v>495</v>
      </c>
      <c r="I36" s="196">
        <v>24.7</v>
      </c>
      <c r="J36" s="196">
        <v>183.44489795918372</v>
      </c>
      <c r="K36" s="191"/>
      <c r="L36" s="191"/>
      <c r="M36" s="191"/>
      <c r="N36" s="191"/>
      <c r="O36" s="191"/>
      <c r="P36" s="191"/>
      <c r="Q36" s="191"/>
      <c r="R36" s="191"/>
      <c r="S36" s="191"/>
      <c r="T36" s="192"/>
    </row>
    <row r="37" spans="1:20" ht="22.5" customHeight="1">
      <c r="A37" s="184" t="s">
        <v>550</v>
      </c>
      <c r="B37" s="185" t="s">
        <v>735</v>
      </c>
      <c r="C37" s="186">
        <f>C38</f>
        <v>2462.6863945578234</v>
      </c>
      <c r="D37" s="326">
        <f t="shared" ref="D37:R37" si="11">D38</f>
        <v>1723.6</v>
      </c>
      <c r="E37" s="186">
        <v>90.9</v>
      </c>
      <c r="F37" s="186">
        <f t="shared" si="11"/>
        <v>648.18639455782318</v>
      </c>
      <c r="G37" s="186">
        <f t="shared" si="11"/>
        <v>2462.6863945578234</v>
      </c>
      <c r="H37" s="326">
        <f t="shared" si="11"/>
        <v>1723.6</v>
      </c>
      <c r="I37" s="186">
        <f t="shared" si="11"/>
        <v>90.9</v>
      </c>
      <c r="J37" s="186">
        <f t="shared" si="11"/>
        <v>648.18639455782318</v>
      </c>
      <c r="K37" s="186">
        <f t="shared" si="11"/>
        <v>0</v>
      </c>
      <c r="L37" s="186">
        <f t="shared" si="11"/>
        <v>0</v>
      </c>
      <c r="M37" s="186">
        <f t="shared" si="11"/>
        <v>0</v>
      </c>
      <c r="N37" s="186">
        <f t="shared" si="11"/>
        <v>0</v>
      </c>
      <c r="O37" s="186">
        <f t="shared" si="11"/>
        <v>0</v>
      </c>
      <c r="P37" s="186">
        <f t="shared" si="11"/>
        <v>0</v>
      </c>
      <c r="Q37" s="186">
        <f t="shared" si="11"/>
        <v>0</v>
      </c>
      <c r="R37" s="186">
        <f t="shared" si="11"/>
        <v>0</v>
      </c>
      <c r="S37" s="208"/>
      <c r="T37" s="177">
        <v>2</v>
      </c>
    </row>
    <row r="38" spans="1:20" s="228" customFormat="1" ht="30.75" customHeight="1">
      <c r="A38" s="214">
        <v>1</v>
      </c>
      <c r="B38" s="210" t="s">
        <v>833</v>
      </c>
      <c r="C38" s="195">
        <f>G38+K38+O38</f>
        <v>2462.6863945578234</v>
      </c>
      <c r="D38" s="339">
        <f>H38+L38+P38</f>
        <v>1723.6</v>
      </c>
      <c r="E38" s="195">
        <f>I38+M38+Q38</f>
        <v>90.9</v>
      </c>
      <c r="F38" s="195">
        <f>J38+N38+R38</f>
        <v>648.18639455782318</v>
      </c>
      <c r="G38" s="196">
        <f>H38+I38+J38</f>
        <v>2462.6863945578234</v>
      </c>
      <c r="H38" s="331">
        <v>1723.6</v>
      </c>
      <c r="I38" s="196">
        <v>90.9</v>
      </c>
      <c r="J38" s="196">
        <v>648.18639455782318</v>
      </c>
      <c r="K38" s="191"/>
      <c r="L38" s="191"/>
      <c r="M38" s="191"/>
      <c r="N38" s="191"/>
      <c r="O38" s="191"/>
      <c r="P38" s="191"/>
      <c r="Q38" s="191"/>
      <c r="R38" s="191"/>
      <c r="S38" s="191"/>
      <c r="T38" s="192"/>
    </row>
    <row r="39" spans="1:20">
      <c r="A39" s="184" t="s">
        <v>551</v>
      </c>
      <c r="B39" s="185" t="s">
        <v>736</v>
      </c>
      <c r="C39" s="190">
        <f>SUM(C40:C42)</f>
        <v>2468.6999999999998</v>
      </c>
      <c r="D39" s="326">
        <f t="shared" ref="D39:R39" si="12">SUM(D40:D42)</f>
        <v>1723.6</v>
      </c>
      <c r="E39" s="186">
        <f t="shared" si="12"/>
        <v>90.899999999999991</v>
      </c>
      <c r="F39" s="186">
        <f t="shared" si="12"/>
        <v>654.20000000000005</v>
      </c>
      <c r="G39" s="186">
        <f t="shared" si="12"/>
        <v>2468.6999999999998</v>
      </c>
      <c r="H39" s="326">
        <f t="shared" si="12"/>
        <v>1723.6</v>
      </c>
      <c r="I39" s="186">
        <f t="shared" si="12"/>
        <v>90.899999999999991</v>
      </c>
      <c r="J39" s="186">
        <f t="shared" si="12"/>
        <v>654.20000000000005</v>
      </c>
      <c r="K39" s="186">
        <f t="shared" si="12"/>
        <v>0</v>
      </c>
      <c r="L39" s="186">
        <f t="shared" si="12"/>
        <v>0</v>
      </c>
      <c r="M39" s="186">
        <f t="shared" si="12"/>
        <v>0</v>
      </c>
      <c r="N39" s="186">
        <f t="shared" si="12"/>
        <v>0</v>
      </c>
      <c r="O39" s="186">
        <f t="shared" si="12"/>
        <v>0</v>
      </c>
      <c r="P39" s="186">
        <f t="shared" si="12"/>
        <v>0</v>
      </c>
      <c r="Q39" s="186">
        <f t="shared" si="12"/>
        <v>0</v>
      </c>
      <c r="R39" s="186">
        <f t="shared" si="12"/>
        <v>0</v>
      </c>
      <c r="S39" s="208"/>
      <c r="T39" s="177">
        <v>2</v>
      </c>
    </row>
    <row r="40" spans="1:20" s="228" customFormat="1">
      <c r="A40" s="215">
        <v>1</v>
      </c>
      <c r="B40" s="216" t="s">
        <v>737</v>
      </c>
      <c r="C40" s="195">
        <f t="shared" ref="C40:F42" si="13">G40+K40+O40</f>
        <v>1137</v>
      </c>
      <c r="D40" s="339">
        <f t="shared" si="13"/>
        <v>793.6</v>
      </c>
      <c r="E40" s="195">
        <f t="shared" si="13"/>
        <v>42.1</v>
      </c>
      <c r="F40" s="195">
        <f t="shared" si="13"/>
        <v>301.3</v>
      </c>
      <c r="G40" s="196">
        <f>H40+I40+J40</f>
        <v>1137</v>
      </c>
      <c r="H40" s="331">
        <v>793.6</v>
      </c>
      <c r="I40" s="196">
        <v>42.1</v>
      </c>
      <c r="J40" s="196">
        <v>301.3</v>
      </c>
      <c r="K40" s="191"/>
      <c r="L40" s="191"/>
      <c r="M40" s="191"/>
      <c r="N40" s="191"/>
      <c r="O40" s="191"/>
      <c r="P40" s="191"/>
      <c r="Q40" s="191"/>
      <c r="R40" s="191"/>
      <c r="S40" s="191"/>
      <c r="T40" s="192"/>
    </row>
    <row r="41" spans="1:20" s="228" customFormat="1" ht="37.5">
      <c r="A41" s="214">
        <v>2</v>
      </c>
      <c r="B41" s="216" t="s">
        <v>738</v>
      </c>
      <c r="C41" s="195">
        <f t="shared" si="13"/>
        <v>715.6</v>
      </c>
      <c r="D41" s="339">
        <f t="shared" si="13"/>
        <v>500</v>
      </c>
      <c r="E41" s="195">
        <f t="shared" si="13"/>
        <v>26</v>
      </c>
      <c r="F41" s="195">
        <f t="shared" si="13"/>
        <v>189.6</v>
      </c>
      <c r="G41" s="196">
        <f>H41+I41+J41</f>
        <v>715.6</v>
      </c>
      <c r="H41" s="331">
        <v>500</v>
      </c>
      <c r="I41" s="196">
        <v>26</v>
      </c>
      <c r="J41" s="196">
        <v>189.6</v>
      </c>
      <c r="K41" s="191"/>
      <c r="L41" s="191"/>
      <c r="M41" s="191"/>
      <c r="N41" s="191"/>
      <c r="O41" s="191"/>
      <c r="P41" s="191"/>
      <c r="Q41" s="191"/>
      <c r="R41" s="191"/>
      <c r="S41" s="191"/>
      <c r="T41" s="192"/>
    </row>
    <row r="42" spans="1:20" s="228" customFormat="1">
      <c r="A42" s="215">
        <v>3</v>
      </c>
      <c r="B42" s="210" t="s">
        <v>739</v>
      </c>
      <c r="C42" s="195">
        <f t="shared" si="13"/>
        <v>616.1</v>
      </c>
      <c r="D42" s="339">
        <f t="shared" si="13"/>
        <v>430</v>
      </c>
      <c r="E42" s="195">
        <f t="shared" si="13"/>
        <v>22.8</v>
      </c>
      <c r="F42" s="195">
        <f t="shared" si="13"/>
        <v>163.30000000000001</v>
      </c>
      <c r="G42" s="196">
        <f>H42+I42+J42</f>
        <v>616.1</v>
      </c>
      <c r="H42" s="331">
        <v>430</v>
      </c>
      <c r="I42" s="196">
        <v>22.8</v>
      </c>
      <c r="J42" s="196">
        <v>163.30000000000001</v>
      </c>
      <c r="K42" s="191"/>
      <c r="L42" s="191"/>
      <c r="M42" s="191"/>
      <c r="N42" s="191"/>
      <c r="O42" s="191"/>
      <c r="P42" s="191"/>
      <c r="Q42" s="191"/>
      <c r="R42" s="191"/>
      <c r="S42" s="191"/>
      <c r="T42" s="192"/>
    </row>
    <row r="43" spans="1:20" s="228" customFormat="1">
      <c r="A43" s="189" t="s">
        <v>552</v>
      </c>
      <c r="B43" s="295" t="s">
        <v>740</v>
      </c>
      <c r="C43" s="190">
        <f>SUM(C44:C48)</f>
        <v>2491.5</v>
      </c>
      <c r="D43" s="328">
        <f t="shared" ref="D43:R43" si="14">SUM(D44:D48)</f>
        <v>1723.6</v>
      </c>
      <c r="E43" s="190">
        <f t="shared" si="14"/>
        <v>90.899999999999991</v>
      </c>
      <c r="F43" s="190">
        <f t="shared" si="14"/>
        <v>677</v>
      </c>
      <c r="G43" s="190">
        <f t="shared" si="14"/>
        <v>2491.5</v>
      </c>
      <c r="H43" s="328">
        <f t="shared" si="14"/>
        <v>1723.6</v>
      </c>
      <c r="I43" s="190">
        <f t="shared" si="14"/>
        <v>90.899999999999991</v>
      </c>
      <c r="J43" s="190">
        <f t="shared" si="14"/>
        <v>677</v>
      </c>
      <c r="K43" s="190">
        <f t="shared" si="14"/>
        <v>0</v>
      </c>
      <c r="L43" s="190">
        <f t="shared" si="14"/>
        <v>0</v>
      </c>
      <c r="M43" s="190">
        <f t="shared" si="14"/>
        <v>0</v>
      </c>
      <c r="N43" s="190">
        <f t="shared" si="14"/>
        <v>0</v>
      </c>
      <c r="O43" s="190">
        <f t="shared" si="14"/>
        <v>0</v>
      </c>
      <c r="P43" s="190">
        <f t="shared" si="14"/>
        <v>0</v>
      </c>
      <c r="Q43" s="190">
        <f t="shared" si="14"/>
        <v>0</v>
      </c>
      <c r="R43" s="190">
        <f t="shared" si="14"/>
        <v>0</v>
      </c>
      <c r="S43" s="191"/>
      <c r="T43" s="192">
        <v>2</v>
      </c>
    </row>
    <row r="44" spans="1:20" s="228" customFormat="1">
      <c r="A44" s="209">
        <v>1</v>
      </c>
      <c r="B44" s="216" t="s">
        <v>741</v>
      </c>
      <c r="C44" s="195">
        <f>G44+K44+O44</f>
        <v>933.2</v>
      </c>
      <c r="D44" s="339">
        <f t="shared" ref="C44:F48" si="15">H44+L44+P44</f>
        <v>630</v>
      </c>
      <c r="E44" s="195">
        <v>33.200000000000003</v>
      </c>
      <c r="F44" s="195">
        <f>J44+N44+R44</f>
        <v>270</v>
      </c>
      <c r="G44" s="196">
        <f>H44+I44+J44</f>
        <v>933.2</v>
      </c>
      <c r="H44" s="331">
        <v>630</v>
      </c>
      <c r="I44" s="195">
        <v>33.200000000000003</v>
      </c>
      <c r="J44" s="196">
        <v>270</v>
      </c>
      <c r="K44" s="191"/>
      <c r="L44" s="191"/>
      <c r="M44" s="191"/>
      <c r="N44" s="191"/>
      <c r="O44" s="191"/>
      <c r="P44" s="191"/>
      <c r="Q44" s="191"/>
      <c r="R44" s="191"/>
      <c r="S44" s="191"/>
      <c r="T44" s="192"/>
    </row>
    <row r="45" spans="1:20">
      <c r="A45" s="217">
        <v>2</v>
      </c>
      <c r="B45" s="218" t="s">
        <v>742</v>
      </c>
      <c r="C45" s="219">
        <f>G45+K45+O45</f>
        <v>228.1</v>
      </c>
      <c r="D45" s="340">
        <f t="shared" si="15"/>
        <v>154</v>
      </c>
      <c r="E45" s="195">
        <v>8.1</v>
      </c>
      <c r="F45" s="219">
        <f t="shared" si="15"/>
        <v>66</v>
      </c>
      <c r="G45" s="220">
        <f>H45+I45+J45</f>
        <v>228.1</v>
      </c>
      <c r="H45" s="333">
        <v>154</v>
      </c>
      <c r="I45" s="195">
        <v>8.1</v>
      </c>
      <c r="J45" s="220">
        <v>66</v>
      </c>
      <c r="K45" s="208"/>
      <c r="L45" s="208"/>
      <c r="M45" s="208"/>
      <c r="N45" s="208"/>
      <c r="O45" s="208"/>
      <c r="P45" s="208"/>
      <c r="Q45" s="208"/>
      <c r="R45" s="208"/>
      <c r="S45" s="208"/>
    </row>
    <row r="46" spans="1:20">
      <c r="A46" s="217">
        <v>3</v>
      </c>
      <c r="B46" s="218" t="s">
        <v>743</v>
      </c>
      <c r="C46" s="219">
        <f t="shared" si="15"/>
        <v>259.2</v>
      </c>
      <c r="D46" s="340">
        <f t="shared" si="15"/>
        <v>175</v>
      </c>
      <c r="E46" s="195">
        <v>9.1999999999999993</v>
      </c>
      <c r="F46" s="219">
        <f t="shared" si="15"/>
        <v>75</v>
      </c>
      <c r="G46" s="220">
        <f>H46+I46+J46</f>
        <v>259.2</v>
      </c>
      <c r="H46" s="333">
        <v>175</v>
      </c>
      <c r="I46" s="195">
        <v>9.1999999999999993</v>
      </c>
      <c r="J46" s="220">
        <v>75</v>
      </c>
      <c r="K46" s="208"/>
      <c r="L46" s="208"/>
      <c r="M46" s="208"/>
      <c r="N46" s="208"/>
      <c r="O46" s="208"/>
      <c r="P46" s="208"/>
      <c r="Q46" s="208"/>
      <c r="R46" s="208"/>
      <c r="S46" s="208"/>
    </row>
    <row r="47" spans="1:20">
      <c r="A47" s="217">
        <v>4</v>
      </c>
      <c r="B47" s="218" t="s">
        <v>744</v>
      </c>
      <c r="C47" s="219">
        <f t="shared" si="15"/>
        <v>838.9</v>
      </c>
      <c r="D47" s="340">
        <f>H47+L47+P47</f>
        <v>606.79999999999995</v>
      </c>
      <c r="E47" s="195">
        <v>32.1</v>
      </c>
      <c r="F47" s="219">
        <f t="shared" si="15"/>
        <v>200</v>
      </c>
      <c r="G47" s="220">
        <f>H47+I47+J47</f>
        <v>838.9</v>
      </c>
      <c r="H47" s="333">
        <v>606.79999999999995</v>
      </c>
      <c r="I47" s="195">
        <v>32.1</v>
      </c>
      <c r="J47" s="220">
        <v>200</v>
      </c>
      <c r="K47" s="208"/>
      <c r="L47" s="208"/>
      <c r="M47" s="208"/>
      <c r="N47" s="208"/>
      <c r="O47" s="208"/>
      <c r="P47" s="208"/>
      <c r="Q47" s="208"/>
      <c r="R47" s="208"/>
      <c r="S47" s="208"/>
    </row>
    <row r="48" spans="1:20">
      <c r="A48" s="217">
        <v>5</v>
      </c>
      <c r="B48" s="218" t="s">
        <v>745</v>
      </c>
      <c r="C48" s="219">
        <f t="shared" si="15"/>
        <v>232.10000000000002</v>
      </c>
      <c r="D48" s="340">
        <f t="shared" si="15"/>
        <v>157.80000000000001</v>
      </c>
      <c r="E48" s="195">
        <v>8.3000000000000007</v>
      </c>
      <c r="F48" s="219">
        <f>J48+N48+R48</f>
        <v>66</v>
      </c>
      <c r="G48" s="220">
        <f>H48+I48+J48</f>
        <v>232.10000000000002</v>
      </c>
      <c r="H48" s="333">
        <v>157.80000000000001</v>
      </c>
      <c r="I48" s="195">
        <v>8.3000000000000007</v>
      </c>
      <c r="J48" s="220">
        <v>66</v>
      </c>
      <c r="K48" s="208"/>
      <c r="L48" s="208"/>
      <c r="M48" s="208"/>
      <c r="N48" s="208"/>
      <c r="O48" s="208"/>
      <c r="P48" s="208"/>
      <c r="Q48" s="208"/>
      <c r="R48" s="208"/>
      <c r="S48" s="208"/>
    </row>
    <row r="49" spans="1:20">
      <c r="A49" s="184" t="s">
        <v>710</v>
      </c>
      <c r="B49" s="185" t="s">
        <v>746</v>
      </c>
      <c r="C49" s="186">
        <f>SUM(C50:C56)</f>
        <v>2462.686394557823</v>
      </c>
      <c r="D49" s="326">
        <f t="shared" ref="D49:R49" si="16">SUM(D50:D56)</f>
        <v>1723.6</v>
      </c>
      <c r="E49" s="186">
        <f t="shared" si="16"/>
        <v>90.899999999999991</v>
      </c>
      <c r="F49" s="186">
        <f t="shared" si="16"/>
        <v>648.18639455782318</v>
      </c>
      <c r="G49" s="186">
        <f t="shared" si="16"/>
        <v>2462.686394557823</v>
      </c>
      <c r="H49" s="326">
        <f t="shared" si="16"/>
        <v>1723.6</v>
      </c>
      <c r="I49" s="186">
        <f t="shared" si="16"/>
        <v>90.899999999999991</v>
      </c>
      <c r="J49" s="186">
        <f t="shared" si="16"/>
        <v>648.18639455782318</v>
      </c>
      <c r="K49" s="186">
        <f t="shared" si="16"/>
        <v>0</v>
      </c>
      <c r="L49" s="186">
        <f t="shared" si="16"/>
        <v>0</v>
      </c>
      <c r="M49" s="186">
        <f t="shared" si="16"/>
        <v>0</v>
      </c>
      <c r="N49" s="186">
        <f t="shared" si="16"/>
        <v>0</v>
      </c>
      <c r="O49" s="186">
        <f t="shared" si="16"/>
        <v>0</v>
      </c>
      <c r="P49" s="186">
        <f t="shared" si="16"/>
        <v>0</v>
      </c>
      <c r="Q49" s="186">
        <f t="shared" si="16"/>
        <v>0</v>
      </c>
      <c r="R49" s="186">
        <f t="shared" si="16"/>
        <v>0</v>
      </c>
      <c r="S49" s="208"/>
      <c r="T49" s="177">
        <v>2</v>
      </c>
    </row>
    <row r="50" spans="1:20" s="228" customFormat="1">
      <c r="A50" s="215">
        <v>1</v>
      </c>
      <c r="B50" s="210" t="s">
        <v>747</v>
      </c>
      <c r="C50" s="195">
        <f t="shared" ref="C50:F56" si="17">G50+K50+O50</f>
        <v>715.68571428571431</v>
      </c>
      <c r="D50" s="339">
        <f t="shared" si="17"/>
        <v>500</v>
      </c>
      <c r="E50" s="195">
        <f t="shared" si="17"/>
        <v>26.4</v>
      </c>
      <c r="F50" s="195">
        <f t="shared" si="17"/>
        <v>189.28571428571433</v>
      </c>
      <c r="G50" s="196">
        <f t="shared" ref="G50:G56" si="18">H50+I50+J50</f>
        <v>715.68571428571431</v>
      </c>
      <c r="H50" s="331">
        <v>500</v>
      </c>
      <c r="I50" s="195">
        <v>26.4</v>
      </c>
      <c r="J50" s="221">
        <v>189.28571428571433</v>
      </c>
      <c r="K50" s="191"/>
      <c r="L50" s="191"/>
      <c r="M50" s="191"/>
      <c r="N50" s="191"/>
      <c r="O50" s="191"/>
      <c r="P50" s="191"/>
      <c r="Q50" s="191"/>
      <c r="R50" s="191"/>
      <c r="S50" s="191"/>
      <c r="T50" s="192"/>
    </row>
    <row r="51" spans="1:20" s="228" customFormat="1" ht="37.5">
      <c r="A51" s="215">
        <v>2</v>
      </c>
      <c r="B51" s="210" t="s">
        <v>748</v>
      </c>
      <c r="C51" s="195">
        <f t="shared" si="17"/>
        <v>286.91428571428571</v>
      </c>
      <c r="D51" s="339">
        <f t="shared" si="17"/>
        <v>200</v>
      </c>
      <c r="E51" s="195">
        <f t="shared" si="17"/>
        <v>11.2</v>
      </c>
      <c r="F51" s="195">
        <f t="shared" si="17"/>
        <v>75.714285714285722</v>
      </c>
      <c r="G51" s="196">
        <f t="shared" si="18"/>
        <v>286.91428571428571</v>
      </c>
      <c r="H51" s="331">
        <v>200</v>
      </c>
      <c r="I51" s="195">
        <v>11.2</v>
      </c>
      <c r="J51" s="196">
        <v>75.714285714285722</v>
      </c>
      <c r="K51" s="191"/>
      <c r="L51" s="191"/>
      <c r="M51" s="191"/>
      <c r="N51" s="191"/>
      <c r="O51" s="191"/>
      <c r="P51" s="191"/>
      <c r="Q51" s="191"/>
      <c r="R51" s="191"/>
      <c r="S51" s="191"/>
      <c r="T51" s="192"/>
    </row>
    <row r="52" spans="1:20" s="228" customFormat="1">
      <c r="A52" s="215">
        <v>3</v>
      </c>
      <c r="B52" s="210" t="s">
        <v>831</v>
      </c>
      <c r="C52" s="195">
        <f t="shared" si="17"/>
        <v>357.84285714285716</v>
      </c>
      <c r="D52" s="339">
        <f t="shared" si="17"/>
        <v>250</v>
      </c>
      <c r="E52" s="195">
        <f>I52+M52+Q52</f>
        <v>13.2</v>
      </c>
      <c r="F52" s="195">
        <f t="shared" si="17"/>
        <v>94.642857142857167</v>
      </c>
      <c r="G52" s="196">
        <f t="shared" si="18"/>
        <v>357.84285714285716</v>
      </c>
      <c r="H52" s="331">
        <v>250</v>
      </c>
      <c r="I52" s="195">
        <v>13.2</v>
      </c>
      <c r="J52" s="196">
        <v>94.642857142857167</v>
      </c>
      <c r="K52" s="191"/>
      <c r="L52" s="191"/>
      <c r="M52" s="191"/>
      <c r="N52" s="191"/>
      <c r="O52" s="191"/>
      <c r="P52" s="191"/>
      <c r="Q52" s="191"/>
      <c r="R52" s="191"/>
      <c r="S52" s="191"/>
      <c r="T52" s="192"/>
    </row>
    <row r="53" spans="1:20" s="228" customFormat="1">
      <c r="A53" s="215">
        <v>4</v>
      </c>
      <c r="B53" s="210" t="s">
        <v>749</v>
      </c>
      <c r="C53" s="195">
        <f t="shared" si="17"/>
        <v>443.6571428571429</v>
      </c>
      <c r="D53" s="339">
        <f t="shared" si="17"/>
        <v>310</v>
      </c>
      <c r="E53" s="195">
        <f t="shared" si="17"/>
        <v>16.3</v>
      </c>
      <c r="F53" s="195">
        <f t="shared" si="17"/>
        <v>117.35714285714289</v>
      </c>
      <c r="G53" s="196">
        <f t="shared" si="18"/>
        <v>443.6571428571429</v>
      </c>
      <c r="H53" s="331">
        <v>310</v>
      </c>
      <c r="I53" s="195">
        <v>16.3</v>
      </c>
      <c r="J53" s="196">
        <v>117.35714285714289</v>
      </c>
      <c r="K53" s="191"/>
      <c r="L53" s="191"/>
      <c r="M53" s="191"/>
      <c r="N53" s="191"/>
      <c r="O53" s="191"/>
      <c r="P53" s="191"/>
      <c r="Q53" s="191"/>
      <c r="R53" s="191"/>
      <c r="S53" s="191"/>
      <c r="T53" s="192"/>
    </row>
    <row r="54" spans="1:20" s="228" customFormat="1">
      <c r="A54" s="215">
        <v>5</v>
      </c>
      <c r="B54" s="210" t="s">
        <v>750</v>
      </c>
      <c r="C54" s="195">
        <f t="shared" si="17"/>
        <v>174.34965986394556</v>
      </c>
      <c r="D54" s="339">
        <f t="shared" si="17"/>
        <v>121.8</v>
      </c>
      <c r="E54" s="195">
        <f t="shared" si="17"/>
        <v>6.4</v>
      </c>
      <c r="F54" s="195">
        <f t="shared" si="17"/>
        <v>46.149659863945573</v>
      </c>
      <c r="G54" s="196">
        <f t="shared" si="18"/>
        <v>174.34965986394556</v>
      </c>
      <c r="H54" s="331">
        <v>121.8</v>
      </c>
      <c r="I54" s="195">
        <v>6.4</v>
      </c>
      <c r="J54" s="196">
        <v>46.149659863945573</v>
      </c>
      <c r="K54" s="191"/>
      <c r="L54" s="191"/>
      <c r="M54" s="191"/>
      <c r="N54" s="191"/>
      <c r="O54" s="191"/>
      <c r="P54" s="191"/>
      <c r="Q54" s="191"/>
      <c r="R54" s="191"/>
      <c r="S54" s="191"/>
      <c r="T54" s="192"/>
    </row>
    <row r="55" spans="1:20" s="228" customFormat="1">
      <c r="A55" s="215">
        <v>6</v>
      </c>
      <c r="B55" s="210" t="s">
        <v>751</v>
      </c>
      <c r="C55" s="195">
        <f t="shared" si="17"/>
        <v>183.56462585034015</v>
      </c>
      <c r="D55" s="339">
        <f>H55+L55+P55</f>
        <v>131.80000000000001</v>
      </c>
      <c r="E55" s="195">
        <f t="shared" si="17"/>
        <v>6.3</v>
      </c>
      <c r="F55" s="195">
        <f t="shared" si="17"/>
        <v>45.464625850340127</v>
      </c>
      <c r="G55" s="196">
        <f t="shared" si="18"/>
        <v>183.56462585034015</v>
      </c>
      <c r="H55" s="331">
        <v>131.80000000000001</v>
      </c>
      <c r="I55" s="195">
        <v>6.3</v>
      </c>
      <c r="J55" s="196">
        <v>45.464625850340127</v>
      </c>
      <c r="K55" s="191"/>
      <c r="L55" s="191"/>
      <c r="M55" s="191"/>
      <c r="N55" s="191"/>
      <c r="O55" s="191"/>
      <c r="P55" s="191"/>
      <c r="Q55" s="191"/>
      <c r="R55" s="191"/>
      <c r="S55" s="191"/>
      <c r="T55" s="192"/>
    </row>
    <row r="56" spans="1:20" s="228" customFormat="1">
      <c r="A56" s="215">
        <v>7</v>
      </c>
      <c r="B56" s="210" t="s">
        <v>752</v>
      </c>
      <c r="C56" s="195">
        <f t="shared" si="17"/>
        <v>300.67210884353744</v>
      </c>
      <c r="D56" s="339">
        <f t="shared" si="17"/>
        <v>210</v>
      </c>
      <c r="E56" s="195">
        <f t="shared" si="17"/>
        <v>11.1</v>
      </c>
      <c r="F56" s="195">
        <f t="shared" si="17"/>
        <v>79.572108843537421</v>
      </c>
      <c r="G56" s="196">
        <f t="shared" si="18"/>
        <v>300.67210884353744</v>
      </c>
      <c r="H56" s="331">
        <v>210</v>
      </c>
      <c r="I56" s="195">
        <v>11.1</v>
      </c>
      <c r="J56" s="196">
        <v>79.572108843537421</v>
      </c>
      <c r="K56" s="191"/>
      <c r="L56" s="191"/>
      <c r="M56" s="191"/>
      <c r="N56" s="191"/>
      <c r="O56" s="191"/>
      <c r="P56" s="191"/>
      <c r="Q56" s="191"/>
      <c r="R56" s="191"/>
      <c r="S56" s="191"/>
      <c r="T56" s="192"/>
    </row>
    <row r="57" spans="1:20">
      <c r="A57" s="184" t="s">
        <v>711</v>
      </c>
      <c r="B57" s="185" t="s">
        <v>753</v>
      </c>
      <c r="C57" s="190">
        <f>SUM(C58:C60)</f>
        <v>2271.3000000000002</v>
      </c>
      <c r="D57" s="326">
        <f t="shared" ref="D57:R57" si="19">SUM(D58:D60)</f>
        <v>1723.6</v>
      </c>
      <c r="E57" s="186">
        <f t="shared" si="19"/>
        <v>90.9</v>
      </c>
      <c r="F57" s="186">
        <f t="shared" si="19"/>
        <v>456.8</v>
      </c>
      <c r="G57" s="186">
        <f t="shared" si="19"/>
        <v>2271.3000000000002</v>
      </c>
      <c r="H57" s="326">
        <f t="shared" si="19"/>
        <v>1723.6</v>
      </c>
      <c r="I57" s="186">
        <f t="shared" si="19"/>
        <v>90.9</v>
      </c>
      <c r="J57" s="186">
        <f t="shared" si="19"/>
        <v>456.8</v>
      </c>
      <c r="K57" s="186">
        <f t="shared" si="19"/>
        <v>0</v>
      </c>
      <c r="L57" s="186">
        <f t="shared" si="19"/>
        <v>0</v>
      </c>
      <c r="M57" s="186">
        <f t="shared" si="19"/>
        <v>0</v>
      </c>
      <c r="N57" s="186">
        <f t="shared" si="19"/>
        <v>0</v>
      </c>
      <c r="O57" s="186">
        <f t="shared" si="19"/>
        <v>0</v>
      </c>
      <c r="P57" s="186">
        <f t="shared" si="19"/>
        <v>0</v>
      </c>
      <c r="Q57" s="186">
        <f t="shared" si="19"/>
        <v>0</v>
      </c>
      <c r="R57" s="186">
        <f t="shared" si="19"/>
        <v>0</v>
      </c>
      <c r="S57" s="208"/>
      <c r="T57" s="177">
        <v>2</v>
      </c>
    </row>
    <row r="58" spans="1:20" s="228" customFormat="1" ht="37.5">
      <c r="A58" s="214">
        <v>1</v>
      </c>
      <c r="B58" s="210" t="s">
        <v>754</v>
      </c>
      <c r="C58" s="195">
        <f t="shared" ref="C58:F60" si="20">G58+K58+O58</f>
        <v>857.83</v>
      </c>
      <c r="D58" s="339">
        <f t="shared" si="20"/>
        <v>651</v>
      </c>
      <c r="E58" s="195">
        <f>I58+M58+Q58</f>
        <v>34.33</v>
      </c>
      <c r="F58" s="195">
        <f>J58+N58+R58</f>
        <v>172.5</v>
      </c>
      <c r="G58" s="196">
        <f>H58+I58+J58</f>
        <v>857.83</v>
      </c>
      <c r="H58" s="334">
        <v>651</v>
      </c>
      <c r="I58" s="222">
        <v>34.33</v>
      </c>
      <c r="J58" s="222">
        <v>172.5</v>
      </c>
      <c r="K58" s="191"/>
      <c r="L58" s="191"/>
      <c r="M58" s="191"/>
      <c r="N58" s="191"/>
      <c r="O58" s="191"/>
      <c r="P58" s="191"/>
      <c r="Q58" s="191"/>
      <c r="R58" s="191"/>
      <c r="S58" s="191"/>
      <c r="T58" s="192"/>
    </row>
    <row r="59" spans="1:20" s="228" customFormat="1" ht="37.5">
      <c r="A59" s="214">
        <v>2</v>
      </c>
      <c r="B59" s="210" t="s">
        <v>755</v>
      </c>
      <c r="C59" s="195">
        <f t="shared" si="20"/>
        <v>775.64</v>
      </c>
      <c r="D59" s="339">
        <f t="shared" si="20"/>
        <v>588.6</v>
      </c>
      <c r="E59" s="195">
        <f t="shared" si="20"/>
        <v>31.04</v>
      </c>
      <c r="F59" s="195">
        <f t="shared" si="20"/>
        <v>156</v>
      </c>
      <c r="G59" s="196">
        <f>H59+I59+J59</f>
        <v>775.64</v>
      </c>
      <c r="H59" s="334">
        <v>588.6</v>
      </c>
      <c r="I59" s="222">
        <v>31.04</v>
      </c>
      <c r="J59" s="222">
        <v>156</v>
      </c>
      <c r="K59" s="191"/>
      <c r="L59" s="191"/>
      <c r="M59" s="191"/>
      <c r="N59" s="191"/>
      <c r="O59" s="191"/>
      <c r="P59" s="191"/>
      <c r="Q59" s="191"/>
      <c r="R59" s="191"/>
      <c r="S59" s="191"/>
      <c r="T59" s="192"/>
    </row>
    <row r="60" spans="1:20" s="228" customFormat="1" ht="37.5">
      <c r="A60" s="214">
        <v>3</v>
      </c>
      <c r="B60" s="210" t="s">
        <v>756</v>
      </c>
      <c r="C60" s="195">
        <f>G60+K60+O60</f>
        <v>637.82999999999993</v>
      </c>
      <c r="D60" s="339">
        <f t="shared" si="20"/>
        <v>484</v>
      </c>
      <c r="E60" s="195">
        <f t="shared" si="20"/>
        <v>25.53</v>
      </c>
      <c r="F60" s="195">
        <f t="shared" si="20"/>
        <v>128.30000000000001</v>
      </c>
      <c r="G60" s="196">
        <f>H60+I60+J60</f>
        <v>637.82999999999993</v>
      </c>
      <c r="H60" s="334">
        <v>484</v>
      </c>
      <c r="I60" s="222">
        <v>25.53</v>
      </c>
      <c r="J60" s="222">
        <v>128.30000000000001</v>
      </c>
      <c r="K60" s="191"/>
      <c r="L60" s="191"/>
      <c r="M60" s="191"/>
      <c r="N60" s="191"/>
      <c r="O60" s="191"/>
      <c r="P60" s="191"/>
      <c r="Q60" s="191"/>
      <c r="R60" s="191"/>
      <c r="S60" s="191"/>
      <c r="T60" s="192"/>
    </row>
    <row r="61" spans="1:20">
      <c r="A61" s="184" t="s">
        <v>712</v>
      </c>
      <c r="B61" s="185" t="s">
        <v>757</v>
      </c>
      <c r="C61" s="190">
        <f>SUM(C62:C63)</f>
        <v>2469.1442176870746</v>
      </c>
      <c r="D61" s="326">
        <f t="shared" ref="D61:R61" si="21">SUM(D62:D63)</f>
        <v>1723.6</v>
      </c>
      <c r="E61" s="186">
        <f t="shared" si="21"/>
        <v>90.9</v>
      </c>
      <c r="F61" s="186">
        <f t="shared" si="21"/>
        <v>654.64421768707484</v>
      </c>
      <c r="G61" s="186">
        <f t="shared" si="21"/>
        <v>2469.1442176870746</v>
      </c>
      <c r="H61" s="326">
        <f t="shared" si="21"/>
        <v>1723.6</v>
      </c>
      <c r="I61" s="186">
        <f t="shared" si="21"/>
        <v>90.9</v>
      </c>
      <c r="J61" s="186">
        <f t="shared" si="21"/>
        <v>654.64421768707484</v>
      </c>
      <c r="K61" s="186">
        <f t="shared" si="21"/>
        <v>0</v>
      </c>
      <c r="L61" s="186">
        <f t="shared" si="21"/>
        <v>0</v>
      </c>
      <c r="M61" s="186">
        <f t="shared" si="21"/>
        <v>0</v>
      </c>
      <c r="N61" s="186">
        <f t="shared" si="21"/>
        <v>0</v>
      </c>
      <c r="O61" s="186">
        <f t="shared" si="21"/>
        <v>0</v>
      </c>
      <c r="P61" s="186">
        <f t="shared" si="21"/>
        <v>0</v>
      </c>
      <c r="Q61" s="186">
        <f t="shared" si="21"/>
        <v>0</v>
      </c>
      <c r="R61" s="186">
        <f t="shared" si="21"/>
        <v>0</v>
      </c>
      <c r="S61" s="208"/>
      <c r="T61" s="177">
        <v>2</v>
      </c>
    </row>
    <row r="62" spans="1:20" s="228" customFormat="1">
      <c r="A62" s="214">
        <v>1</v>
      </c>
      <c r="B62" s="210" t="s">
        <v>758</v>
      </c>
      <c r="C62" s="195">
        <f t="shared" ref="C62:F63" si="22">G62+K62+O62</f>
        <v>500.54421768707476</v>
      </c>
      <c r="D62" s="339">
        <f t="shared" si="22"/>
        <v>350</v>
      </c>
      <c r="E62" s="195">
        <f t="shared" si="22"/>
        <v>17.899999999999999</v>
      </c>
      <c r="F62" s="195">
        <f t="shared" si="22"/>
        <v>132.64421768707479</v>
      </c>
      <c r="G62" s="196">
        <f>H62+I62+J62</f>
        <v>500.54421768707476</v>
      </c>
      <c r="H62" s="331">
        <v>350</v>
      </c>
      <c r="I62" s="196">
        <v>17.899999999999999</v>
      </c>
      <c r="J62" s="196">
        <v>132.64421768707479</v>
      </c>
      <c r="K62" s="191"/>
      <c r="L62" s="191"/>
      <c r="M62" s="191"/>
      <c r="N62" s="191"/>
      <c r="O62" s="191"/>
      <c r="P62" s="191"/>
      <c r="Q62" s="191"/>
      <c r="R62" s="191"/>
      <c r="S62" s="191"/>
      <c r="T62" s="192"/>
    </row>
    <row r="63" spans="1:20" s="228" customFormat="1" ht="37.5">
      <c r="A63" s="214">
        <v>2</v>
      </c>
      <c r="B63" s="216" t="s">
        <v>759</v>
      </c>
      <c r="C63" s="195">
        <f t="shared" si="22"/>
        <v>1968.6</v>
      </c>
      <c r="D63" s="339">
        <f t="shared" si="22"/>
        <v>1373.6</v>
      </c>
      <c r="E63" s="195">
        <f t="shared" si="22"/>
        <v>73</v>
      </c>
      <c r="F63" s="195">
        <f t="shared" si="22"/>
        <v>522</v>
      </c>
      <c r="G63" s="196">
        <f>H63+I63+J63</f>
        <v>1968.6</v>
      </c>
      <c r="H63" s="331">
        <v>1373.6</v>
      </c>
      <c r="I63" s="196">
        <v>73</v>
      </c>
      <c r="J63" s="196">
        <v>522</v>
      </c>
      <c r="K63" s="191"/>
      <c r="L63" s="191"/>
      <c r="M63" s="191"/>
      <c r="N63" s="191"/>
      <c r="O63" s="191"/>
      <c r="P63" s="191"/>
      <c r="Q63" s="191"/>
      <c r="R63" s="191"/>
      <c r="S63" s="191"/>
      <c r="T63" s="192"/>
    </row>
    <row r="64" spans="1:20">
      <c r="A64" s="223" t="s">
        <v>713</v>
      </c>
      <c r="B64" s="185" t="s">
        <v>760</v>
      </c>
      <c r="C64" s="186">
        <f>SUM(C65:C66)</f>
        <v>2437.1149659863945</v>
      </c>
      <c r="D64" s="326">
        <f t="shared" ref="D64:R64" si="23">SUM(D65:D66)</f>
        <v>1723.6</v>
      </c>
      <c r="E64" s="186">
        <f t="shared" si="23"/>
        <v>90.9</v>
      </c>
      <c r="F64" s="186">
        <f t="shared" si="23"/>
        <v>622.61496598639474</v>
      </c>
      <c r="G64" s="186">
        <f t="shared" si="23"/>
        <v>2437.1149659863945</v>
      </c>
      <c r="H64" s="326">
        <f t="shared" si="23"/>
        <v>1723.6</v>
      </c>
      <c r="I64" s="186">
        <f t="shared" si="23"/>
        <v>90.9</v>
      </c>
      <c r="J64" s="186">
        <f t="shared" si="23"/>
        <v>622.61496598639474</v>
      </c>
      <c r="K64" s="186">
        <f t="shared" si="23"/>
        <v>0</v>
      </c>
      <c r="L64" s="186">
        <f t="shared" si="23"/>
        <v>0</v>
      </c>
      <c r="M64" s="186">
        <f t="shared" si="23"/>
        <v>0</v>
      </c>
      <c r="N64" s="186">
        <f t="shared" si="23"/>
        <v>0</v>
      </c>
      <c r="O64" s="186">
        <f t="shared" si="23"/>
        <v>0</v>
      </c>
      <c r="P64" s="186">
        <f t="shared" si="23"/>
        <v>0</v>
      </c>
      <c r="Q64" s="186">
        <f t="shared" si="23"/>
        <v>0</v>
      </c>
      <c r="R64" s="186">
        <f t="shared" si="23"/>
        <v>0</v>
      </c>
      <c r="S64" s="208"/>
      <c r="T64" s="177">
        <v>2</v>
      </c>
    </row>
    <row r="65" spans="1:20" s="228" customFormat="1">
      <c r="A65" s="214">
        <v>1</v>
      </c>
      <c r="B65" s="210" t="s">
        <v>761</v>
      </c>
      <c r="C65" s="195">
        <f t="shared" ref="C65:F66" si="24">G65+K65+O65</f>
        <v>2017.4149659863947</v>
      </c>
      <c r="D65" s="339">
        <f t="shared" si="24"/>
        <v>1411.8</v>
      </c>
      <c r="E65" s="195">
        <f t="shared" si="24"/>
        <v>71</v>
      </c>
      <c r="F65" s="195">
        <f t="shared" si="24"/>
        <v>534.61496598639474</v>
      </c>
      <c r="G65" s="196">
        <f>H65+I65+J65</f>
        <v>2017.4149659863947</v>
      </c>
      <c r="H65" s="335">
        <v>1411.8</v>
      </c>
      <c r="I65" s="221">
        <v>71</v>
      </c>
      <c r="J65" s="221">
        <v>534.61496598639474</v>
      </c>
      <c r="K65" s="191"/>
      <c r="L65" s="191"/>
      <c r="M65" s="191"/>
      <c r="N65" s="191"/>
      <c r="O65" s="191"/>
      <c r="P65" s="191"/>
      <c r="Q65" s="191"/>
      <c r="R65" s="191"/>
      <c r="S65" s="191"/>
      <c r="T65" s="192"/>
    </row>
    <row r="66" spans="1:20" s="228" customFormat="1">
      <c r="A66" s="214">
        <v>2</v>
      </c>
      <c r="B66" s="210" t="s">
        <v>762</v>
      </c>
      <c r="C66" s="195">
        <f t="shared" si="24"/>
        <v>419.7</v>
      </c>
      <c r="D66" s="339">
        <f t="shared" si="24"/>
        <v>311.8</v>
      </c>
      <c r="E66" s="195">
        <f t="shared" si="24"/>
        <v>19.899999999999999</v>
      </c>
      <c r="F66" s="195">
        <f t="shared" si="24"/>
        <v>88</v>
      </c>
      <c r="G66" s="196">
        <f>H66+I66+J66</f>
        <v>419.7</v>
      </c>
      <c r="H66" s="335">
        <v>311.8</v>
      </c>
      <c r="I66" s="221">
        <v>19.899999999999999</v>
      </c>
      <c r="J66" s="221">
        <v>88</v>
      </c>
      <c r="K66" s="191"/>
      <c r="L66" s="191"/>
      <c r="M66" s="191"/>
      <c r="N66" s="191"/>
      <c r="O66" s="191"/>
      <c r="P66" s="191"/>
      <c r="Q66" s="191"/>
      <c r="R66" s="191"/>
      <c r="S66" s="191"/>
      <c r="T66" s="192"/>
    </row>
    <row r="67" spans="1:20">
      <c r="A67" s="184" t="s">
        <v>714</v>
      </c>
      <c r="B67" s="185" t="s">
        <v>763</v>
      </c>
      <c r="C67" s="186">
        <f>C68</f>
        <v>2462.6863945578234</v>
      </c>
      <c r="D67" s="326">
        <f t="shared" ref="D67:R67" si="25">D68</f>
        <v>1723.6</v>
      </c>
      <c r="E67" s="186">
        <f t="shared" si="25"/>
        <v>90.9</v>
      </c>
      <c r="F67" s="186">
        <f t="shared" si="25"/>
        <v>648.18639455782318</v>
      </c>
      <c r="G67" s="186">
        <f t="shared" si="25"/>
        <v>2462.6863945578234</v>
      </c>
      <c r="H67" s="326">
        <f t="shared" si="25"/>
        <v>1723.6</v>
      </c>
      <c r="I67" s="186">
        <f t="shared" si="25"/>
        <v>90.9</v>
      </c>
      <c r="J67" s="186">
        <f t="shared" si="25"/>
        <v>648.18639455782318</v>
      </c>
      <c r="K67" s="186">
        <f t="shared" si="25"/>
        <v>0</v>
      </c>
      <c r="L67" s="186">
        <f t="shared" si="25"/>
        <v>0</v>
      </c>
      <c r="M67" s="186">
        <f t="shared" si="25"/>
        <v>0</v>
      </c>
      <c r="N67" s="186">
        <f t="shared" si="25"/>
        <v>0</v>
      </c>
      <c r="O67" s="186">
        <f t="shared" si="25"/>
        <v>0</v>
      </c>
      <c r="P67" s="186">
        <f t="shared" si="25"/>
        <v>0</v>
      </c>
      <c r="Q67" s="186">
        <f t="shared" si="25"/>
        <v>0</v>
      </c>
      <c r="R67" s="186">
        <f t="shared" si="25"/>
        <v>0</v>
      </c>
      <c r="S67" s="208"/>
      <c r="T67" s="177">
        <v>2</v>
      </c>
    </row>
    <row r="68" spans="1:20" ht="37.5">
      <c r="A68" s="224">
        <v>1</v>
      </c>
      <c r="B68" s="225" t="s">
        <v>764</v>
      </c>
      <c r="C68" s="219">
        <f>G68+K68+O68</f>
        <v>2462.6863945578234</v>
      </c>
      <c r="D68" s="340">
        <f>H68+L68+P68</f>
        <v>1723.6</v>
      </c>
      <c r="E68" s="219">
        <f>I68+M68+Q68</f>
        <v>90.9</v>
      </c>
      <c r="F68" s="219">
        <f>J68+N68+R68</f>
        <v>648.18639455782318</v>
      </c>
      <c r="G68" s="220">
        <f>H68+I68+J68</f>
        <v>2462.6863945578234</v>
      </c>
      <c r="H68" s="333">
        <v>1723.6</v>
      </c>
      <c r="I68" s="220">
        <v>90.9</v>
      </c>
      <c r="J68" s="220">
        <v>648.18639455782318</v>
      </c>
      <c r="K68" s="208"/>
      <c r="L68" s="208"/>
      <c r="M68" s="208"/>
      <c r="N68" s="208"/>
      <c r="O68" s="208"/>
      <c r="P68" s="208"/>
      <c r="Q68" s="208"/>
      <c r="R68" s="208"/>
      <c r="S68" s="208"/>
    </row>
    <row r="69" spans="1:20">
      <c r="A69" s="184" t="s">
        <v>715</v>
      </c>
      <c r="B69" s="185" t="s">
        <v>765</v>
      </c>
      <c r="C69" s="190">
        <f>SUM(C70:C71)</f>
        <v>2462.6863945578234</v>
      </c>
      <c r="D69" s="326">
        <f t="shared" ref="D69:R69" si="26">SUM(D70:D71)</f>
        <v>1723.6</v>
      </c>
      <c r="E69" s="186">
        <f t="shared" si="26"/>
        <v>90.9</v>
      </c>
      <c r="F69" s="186">
        <f t="shared" si="26"/>
        <v>648.18639455782318</v>
      </c>
      <c r="G69" s="186">
        <f t="shared" si="26"/>
        <v>2462.6863945578234</v>
      </c>
      <c r="H69" s="326">
        <f t="shared" si="26"/>
        <v>1723.6</v>
      </c>
      <c r="I69" s="186">
        <f t="shared" si="26"/>
        <v>90.9</v>
      </c>
      <c r="J69" s="186">
        <f t="shared" si="26"/>
        <v>648.18639455782318</v>
      </c>
      <c r="K69" s="186">
        <f t="shared" si="26"/>
        <v>0</v>
      </c>
      <c r="L69" s="186">
        <f t="shared" si="26"/>
        <v>0</v>
      </c>
      <c r="M69" s="186">
        <f t="shared" si="26"/>
        <v>0</v>
      </c>
      <c r="N69" s="186">
        <f t="shared" si="26"/>
        <v>0</v>
      </c>
      <c r="O69" s="186">
        <f t="shared" si="26"/>
        <v>0</v>
      </c>
      <c r="P69" s="186">
        <f t="shared" si="26"/>
        <v>0</v>
      </c>
      <c r="Q69" s="186">
        <f t="shared" si="26"/>
        <v>0</v>
      </c>
      <c r="R69" s="186">
        <f t="shared" si="26"/>
        <v>0</v>
      </c>
      <c r="S69" s="208"/>
      <c r="T69" s="177">
        <v>2</v>
      </c>
    </row>
    <row r="70" spans="1:20" ht="37.5">
      <c r="A70" s="224">
        <v>1</v>
      </c>
      <c r="B70" s="225" t="s">
        <v>766</v>
      </c>
      <c r="C70" s="195">
        <f t="shared" ref="C70:F71" si="27">G70+K70+O70</f>
        <v>1231.5431972789115</v>
      </c>
      <c r="D70" s="340">
        <f t="shared" si="27"/>
        <v>862</v>
      </c>
      <c r="E70" s="219">
        <f t="shared" si="27"/>
        <v>45.45</v>
      </c>
      <c r="F70" s="219">
        <f t="shared" si="27"/>
        <v>324.09319727891159</v>
      </c>
      <c r="G70" s="220">
        <f>H70+I70+J70</f>
        <v>1231.5431972789115</v>
      </c>
      <c r="H70" s="333">
        <v>862</v>
      </c>
      <c r="I70" s="220">
        <v>45.45</v>
      </c>
      <c r="J70" s="220">
        <v>324.09319727891159</v>
      </c>
      <c r="K70" s="208"/>
      <c r="L70" s="208"/>
      <c r="M70" s="208"/>
      <c r="N70" s="208"/>
      <c r="O70" s="208"/>
      <c r="P70" s="208"/>
      <c r="Q70" s="208"/>
      <c r="R70" s="208"/>
      <c r="S70" s="208"/>
    </row>
    <row r="71" spans="1:20" ht="37.5">
      <c r="A71" s="224">
        <v>2</v>
      </c>
      <c r="B71" s="225" t="s">
        <v>767</v>
      </c>
      <c r="C71" s="195">
        <f t="shared" si="27"/>
        <v>1231.1431972789117</v>
      </c>
      <c r="D71" s="340">
        <f t="shared" si="27"/>
        <v>861.6</v>
      </c>
      <c r="E71" s="219">
        <f t="shared" si="27"/>
        <v>45.45</v>
      </c>
      <c r="F71" s="219">
        <f t="shared" si="27"/>
        <v>324.09319727891159</v>
      </c>
      <c r="G71" s="220">
        <f>H71+I71+J71</f>
        <v>1231.1431972789117</v>
      </c>
      <c r="H71" s="333">
        <v>861.6</v>
      </c>
      <c r="I71" s="220">
        <v>45.45</v>
      </c>
      <c r="J71" s="220">
        <v>324.09319727891159</v>
      </c>
      <c r="K71" s="208"/>
      <c r="L71" s="208"/>
      <c r="M71" s="208"/>
      <c r="N71" s="208"/>
      <c r="O71" s="208"/>
      <c r="P71" s="208"/>
      <c r="Q71" s="208"/>
      <c r="R71" s="208"/>
      <c r="S71" s="208"/>
    </row>
    <row r="72" spans="1:20">
      <c r="A72" s="184" t="s">
        <v>768</v>
      </c>
      <c r="B72" s="185" t="s">
        <v>769</v>
      </c>
      <c r="C72" s="186">
        <f>SUM(C73:C74)</f>
        <v>2462.686394557823</v>
      </c>
      <c r="D72" s="326">
        <f t="shared" ref="D72:R72" si="28">SUM(D73:D74)</f>
        <v>1723.6</v>
      </c>
      <c r="E72" s="186">
        <f t="shared" si="28"/>
        <v>90.9</v>
      </c>
      <c r="F72" s="186">
        <f t="shared" si="28"/>
        <v>648.18639455782295</v>
      </c>
      <c r="G72" s="186">
        <f t="shared" si="28"/>
        <v>2462.686394557823</v>
      </c>
      <c r="H72" s="326">
        <f t="shared" si="28"/>
        <v>1723.6</v>
      </c>
      <c r="I72" s="186">
        <f t="shared" si="28"/>
        <v>90.9</v>
      </c>
      <c r="J72" s="186">
        <f t="shared" si="28"/>
        <v>648.18639455782295</v>
      </c>
      <c r="K72" s="186">
        <f t="shared" si="28"/>
        <v>0</v>
      </c>
      <c r="L72" s="186">
        <f t="shared" si="28"/>
        <v>0</v>
      </c>
      <c r="M72" s="186">
        <f t="shared" si="28"/>
        <v>0</v>
      </c>
      <c r="N72" s="186">
        <f t="shared" si="28"/>
        <v>0</v>
      </c>
      <c r="O72" s="186">
        <f t="shared" si="28"/>
        <v>0</v>
      </c>
      <c r="P72" s="186">
        <f t="shared" si="28"/>
        <v>0</v>
      </c>
      <c r="Q72" s="186">
        <f t="shared" si="28"/>
        <v>0</v>
      </c>
      <c r="R72" s="186">
        <f t="shared" si="28"/>
        <v>0</v>
      </c>
      <c r="S72" s="208"/>
      <c r="T72" s="177">
        <v>2</v>
      </c>
    </row>
    <row r="73" spans="1:20" ht="37.5">
      <c r="A73" s="224">
        <v>1</v>
      </c>
      <c r="B73" s="218" t="s">
        <v>770</v>
      </c>
      <c r="C73" s="219">
        <f t="shared" ref="C73:F74" si="29">G73+K73+O73</f>
        <v>2032.5346938775508</v>
      </c>
      <c r="D73" s="340">
        <f t="shared" si="29"/>
        <v>1423.6</v>
      </c>
      <c r="E73" s="219">
        <f>I73+M73+Q73</f>
        <v>74.5</v>
      </c>
      <c r="F73" s="219">
        <f t="shared" si="29"/>
        <v>534.4346938775509</v>
      </c>
      <c r="G73" s="220">
        <f>H73+I73+J73</f>
        <v>2032.5346938775508</v>
      </c>
      <c r="H73" s="336">
        <v>1423.6</v>
      </c>
      <c r="I73" s="226">
        <v>74.5</v>
      </c>
      <c r="J73" s="226">
        <v>534.4346938775509</v>
      </c>
      <c r="K73" s="208"/>
      <c r="L73" s="208"/>
      <c r="M73" s="208"/>
      <c r="N73" s="208"/>
      <c r="O73" s="208"/>
      <c r="P73" s="208"/>
      <c r="Q73" s="208"/>
      <c r="R73" s="208"/>
      <c r="S73" s="208"/>
    </row>
    <row r="74" spans="1:20" ht="37.5">
      <c r="A74" s="224">
        <v>2</v>
      </c>
      <c r="B74" s="225" t="s">
        <v>771</v>
      </c>
      <c r="C74" s="219">
        <f t="shared" si="29"/>
        <v>430.15170068027209</v>
      </c>
      <c r="D74" s="340">
        <f t="shared" si="29"/>
        <v>300</v>
      </c>
      <c r="E74" s="219">
        <f t="shared" si="29"/>
        <v>16.399999999999999</v>
      </c>
      <c r="F74" s="219">
        <f t="shared" si="29"/>
        <v>113.75170068027211</v>
      </c>
      <c r="G74" s="220">
        <f>H74+I74+J74</f>
        <v>430.15170068027209</v>
      </c>
      <c r="H74" s="337">
        <v>300</v>
      </c>
      <c r="I74" s="226">
        <v>16.399999999999999</v>
      </c>
      <c r="J74" s="226">
        <v>113.75170068027211</v>
      </c>
      <c r="K74" s="208"/>
      <c r="L74" s="208"/>
      <c r="M74" s="208"/>
      <c r="N74" s="208"/>
      <c r="O74" s="208"/>
      <c r="P74" s="208"/>
      <c r="Q74" s="208"/>
      <c r="R74" s="208"/>
      <c r="S74" s="208"/>
    </row>
    <row r="75" spans="1:20">
      <c r="A75" s="184" t="s">
        <v>772</v>
      </c>
      <c r="B75" s="185" t="s">
        <v>773</v>
      </c>
      <c r="C75" s="186">
        <f>SUM(C76:C77)</f>
        <v>2590.1999999999998</v>
      </c>
      <c r="D75" s="326">
        <f t="shared" ref="D75:R75" si="30">SUM(D76:D77)</f>
        <v>1723.6</v>
      </c>
      <c r="E75" s="186">
        <f t="shared" si="30"/>
        <v>90.9</v>
      </c>
      <c r="F75" s="186">
        <f t="shared" si="30"/>
        <v>775.7</v>
      </c>
      <c r="G75" s="186">
        <f t="shared" si="30"/>
        <v>2590.1999999999998</v>
      </c>
      <c r="H75" s="326">
        <f t="shared" si="30"/>
        <v>1723.6</v>
      </c>
      <c r="I75" s="186">
        <f t="shared" si="30"/>
        <v>90.9</v>
      </c>
      <c r="J75" s="186">
        <f t="shared" si="30"/>
        <v>775.7</v>
      </c>
      <c r="K75" s="186">
        <f t="shared" si="30"/>
        <v>0</v>
      </c>
      <c r="L75" s="186">
        <f t="shared" si="30"/>
        <v>0</v>
      </c>
      <c r="M75" s="186">
        <f t="shared" si="30"/>
        <v>0</v>
      </c>
      <c r="N75" s="186">
        <f t="shared" si="30"/>
        <v>0</v>
      </c>
      <c r="O75" s="186">
        <f t="shared" si="30"/>
        <v>0</v>
      </c>
      <c r="P75" s="186">
        <f t="shared" si="30"/>
        <v>0</v>
      </c>
      <c r="Q75" s="186">
        <f t="shared" si="30"/>
        <v>0</v>
      </c>
      <c r="R75" s="186">
        <f t="shared" si="30"/>
        <v>0</v>
      </c>
      <c r="S75" s="208"/>
      <c r="T75" s="177">
        <v>2</v>
      </c>
    </row>
    <row r="76" spans="1:20" s="228" customFormat="1" ht="37.5">
      <c r="A76" s="214">
        <v>1</v>
      </c>
      <c r="B76" s="216" t="s">
        <v>774</v>
      </c>
      <c r="C76" s="195">
        <f t="shared" ref="C76:F77" si="31">G76+K76+O76</f>
        <v>2071.6999999999998</v>
      </c>
      <c r="D76" s="339">
        <f t="shared" si="31"/>
        <v>1378.6</v>
      </c>
      <c r="E76" s="195">
        <f t="shared" si="31"/>
        <v>72.7</v>
      </c>
      <c r="F76" s="195">
        <f t="shared" si="31"/>
        <v>620.4</v>
      </c>
      <c r="G76" s="196">
        <f>H76+I76+J76</f>
        <v>2071.6999999999998</v>
      </c>
      <c r="H76" s="331">
        <v>1378.6</v>
      </c>
      <c r="I76" s="296">
        <v>72.7</v>
      </c>
      <c r="J76" s="196">
        <v>620.4</v>
      </c>
      <c r="K76" s="191"/>
      <c r="L76" s="191"/>
      <c r="M76" s="191"/>
      <c r="N76" s="191"/>
      <c r="O76" s="191"/>
      <c r="P76" s="191"/>
      <c r="Q76" s="191"/>
      <c r="R76" s="191"/>
      <c r="S76" s="191"/>
      <c r="T76" s="192"/>
    </row>
    <row r="77" spans="1:20" s="228" customFormat="1" ht="37.5">
      <c r="A77" s="214">
        <v>2</v>
      </c>
      <c r="B77" s="216" t="s">
        <v>775</v>
      </c>
      <c r="C77" s="195">
        <f t="shared" si="31"/>
        <v>518.5</v>
      </c>
      <c r="D77" s="339">
        <f t="shared" si="31"/>
        <v>345</v>
      </c>
      <c r="E77" s="195">
        <f t="shared" si="31"/>
        <v>18.2</v>
      </c>
      <c r="F77" s="195">
        <f t="shared" si="31"/>
        <v>155.30000000000001</v>
      </c>
      <c r="G77" s="196">
        <f>H77+I77+J77</f>
        <v>518.5</v>
      </c>
      <c r="H77" s="331">
        <v>345</v>
      </c>
      <c r="I77" s="196">
        <v>18.2</v>
      </c>
      <c r="J77" s="196">
        <v>155.30000000000001</v>
      </c>
      <c r="K77" s="191"/>
      <c r="L77" s="191"/>
      <c r="M77" s="191"/>
      <c r="N77" s="191"/>
      <c r="O77" s="191"/>
      <c r="P77" s="191"/>
      <c r="Q77" s="191"/>
      <c r="R77" s="191"/>
      <c r="S77" s="191"/>
      <c r="T77" s="192"/>
    </row>
    <row r="78" spans="1:20" s="228" customFormat="1">
      <c r="A78" s="229"/>
      <c r="B78" s="230"/>
      <c r="C78" s="231"/>
      <c r="D78" s="231"/>
      <c r="E78" s="231"/>
      <c r="F78" s="231"/>
      <c r="T78" s="192"/>
    </row>
    <row r="79" spans="1:20" s="228" customFormat="1">
      <c r="A79" s="229"/>
      <c r="B79" s="230"/>
      <c r="C79" s="231"/>
      <c r="D79" s="231"/>
      <c r="E79" s="231"/>
      <c r="F79" s="231"/>
      <c r="T79" s="192"/>
    </row>
    <row r="80" spans="1:20" s="228" customFormat="1">
      <c r="A80" s="229"/>
      <c r="B80" s="230"/>
      <c r="C80" s="231"/>
      <c r="D80" s="231"/>
      <c r="E80" s="231"/>
      <c r="F80" s="231"/>
      <c r="T80" s="192"/>
    </row>
    <row r="81" spans="1:20" s="228" customFormat="1">
      <c r="A81" s="229"/>
      <c r="B81" s="230"/>
      <c r="C81" s="231"/>
      <c r="D81" s="231"/>
      <c r="E81" s="231"/>
      <c r="F81" s="231"/>
      <c r="T81" s="192"/>
    </row>
    <row r="82" spans="1:20" s="228" customFormat="1">
      <c r="A82" s="229"/>
      <c r="B82" s="230"/>
      <c r="C82" s="231"/>
      <c r="D82" s="231"/>
      <c r="E82" s="231"/>
      <c r="F82" s="231"/>
      <c r="T82" s="192"/>
    </row>
  </sheetData>
  <mergeCells count="20">
    <mergeCell ref="K7:N7"/>
    <mergeCell ref="O7:R7"/>
    <mergeCell ref="G8:G9"/>
    <mergeCell ref="H8:J8"/>
    <mergeCell ref="K8:K9"/>
    <mergeCell ref="L8:N8"/>
    <mergeCell ref="O8:O9"/>
    <mergeCell ref="P8:R8"/>
    <mergeCell ref="A1:F1"/>
    <mergeCell ref="A2:S2"/>
    <mergeCell ref="A3:S3"/>
    <mergeCell ref="P4:S4"/>
    <mergeCell ref="A5:A9"/>
    <mergeCell ref="B5:B9"/>
    <mergeCell ref="C5:R5"/>
    <mergeCell ref="S5:S9"/>
    <mergeCell ref="C6:C9"/>
    <mergeCell ref="D6:F8"/>
    <mergeCell ref="G6:R6"/>
    <mergeCell ref="G7:J7"/>
  </mergeCells>
  <pageMargins left="0.7" right="0.2" top="0.5" bottom="0.5" header="0.05" footer="0.05"/>
  <pageSetup paperSize="8" scale="52" orientation="landscape" r:id="rId1"/>
  <colBreaks count="1" manualBreakCount="1">
    <brk id="20" max="81" man="1"/>
  </colBreaks>
</worksheet>
</file>

<file path=xl/worksheets/sheet4.xml><?xml version="1.0" encoding="utf-8"?>
<worksheet xmlns="http://schemas.openxmlformats.org/spreadsheetml/2006/main" xmlns:r="http://schemas.openxmlformats.org/officeDocument/2006/relationships">
  <dimension ref="A1:Q27"/>
  <sheetViews>
    <sheetView view="pageBreakPreview" zoomScale="60" zoomScaleNormal="70" workbookViewId="0">
      <selection activeCell="A3" sqref="A3:Q3"/>
    </sheetView>
  </sheetViews>
  <sheetFormatPr defaultColWidth="9.140625" defaultRowHeight="15"/>
  <cols>
    <col min="1" max="1" width="9.140625" style="172"/>
    <col min="2" max="2" width="28.28515625" style="172" customWidth="1"/>
    <col min="3" max="10" width="15.7109375" style="172" customWidth="1"/>
    <col min="11" max="11" width="12.85546875" style="172" customWidth="1"/>
    <col min="12" max="12" width="16" style="172" customWidth="1"/>
    <col min="13" max="17" width="12.85546875" style="172" customWidth="1"/>
    <col min="18" max="16384" width="9.140625" style="172"/>
  </cols>
  <sheetData>
    <row r="1" spans="1:17" customFormat="1" ht="16.5">
      <c r="A1" s="526" t="s">
        <v>792</v>
      </c>
      <c r="B1" s="526"/>
      <c r="C1" s="171"/>
      <c r="D1" s="171"/>
      <c r="E1" s="171"/>
      <c r="F1" s="171"/>
      <c r="G1" s="171"/>
      <c r="H1" s="104"/>
      <c r="I1" s="104"/>
      <c r="J1" s="104"/>
      <c r="K1" s="104"/>
      <c r="L1" s="104"/>
      <c r="M1" s="104"/>
      <c r="N1" s="104"/>
      <c r="O1" s="104"/>
      <c r="P1" s="105"/>
      <c r="Q1" s="104"/>
    </row>
    <row r="2" spans="1:17" customFormat="1" ht="18.75">
      <c r="A2" s="527" t="s">
        <v>793</v>
      </c>
      <c r="B2" s="527"/>
      <c r="C2" s="527"/>
      <c r="D2" s="527"/>
      <c r="E2" s="527"/>
      <c r="F2" s="527"/>
      <c r="G2" s="527"/>
      <c r="H2" s="527"/>
      <c r="I2" s="527"/>
      <c r="J2" s="527"/>
      <c r="K2" s="527"/>
      <c r="L2" s="527"/>
      <c r="M2" s="527"/>
      <c r="N2" s="527"/>
      <c r="O2" s="527"/>
      <c r="P2" s="527"/>
      <c r="Q2" s="527"/>
    </row>
    <row r="3" spans="1:17" customFormat="1" ht="18.75">
      <c r="A3" s="528" t="s">
        <v>915</v>
      </c>
      <c r="B3" s="528"/>
      <c r="C3" s="528"/>
      <c r="D3" s="528"/>
      <c r="E3" s="528"/>
      <c r="F3" s="528"/>
      <c r="G3" s="528"/>
      <c r="H3" s="528"/>
      <c r="I3" s="528"/>
      <c r="J3" s="528"/>
      <c r="K3" s="528"/>
      <c r="L3" s="528"/>
      <c r="M3" s="528"/>
      <c r="N3" s="528"/>
      <c r="O3" s="528"/>
      <c r="P3" s="528"/>
      <c r="Q3" s="528"/>
    </row>
    <row r="4" spans="1:17" customFormat="1" ht="19.5">
      <c r="A4" s="106"/>
      <c r="B4" s="106"/>
      <c r="C4" s="106"/>
      <c r="D4" s="106"/>
      <c r="E4" s="106"/>
      <c r="F4" s="106"/>
      <c r="G4" s="106"/>
      <c r="H4" s="106"/>
      <c r="I4" s="106"/>
      <c r="J4" s="106"/>
      <c r="K4" s="106"/>
      <c r="L4" s="106"/>
      <c r="M4" s="106"/>
      <c r="N4" s="106"/>
      <c r="O4" s="529" t="s">
        <v>779</v>
      </c>
      <c r="P4" s="529"/>
      <c r="Q4" s="529"/>
    </row>
    <row r="5" spans="1:17" customFormat="1" ht="18.75">
      <c r="A5" s="530" t="s">
        <v>1</v>
      </c>
      <c r="B5" s="530" t="s">
        <v>780</v>
      </c>
      <c r="C5" s="533" t="s">
        <v>781</v>
      </c>
      <c r="D5" s="534"/>
      <c r="E5" s="534"/>
      <c r="F5" s="534"/>
      <c r="G5" s="534"/>
      <c r="H5" s="537" t="s">
        <v>791</v>
      </c>
      <c r="I5" s="537"/>
      <c r="J5" s="537"/>
      <c r="K5" s="537"/>
      <c r="L5" s="537"/>
      <c r="M5" s="537"/>
      <c r="N5" s="537"/>
      <c r="O5" s="537"/>
      <c r="P5" s="537"/>
      <c r="Q5" s="538"/>
    </row>
    <row r="6" spans="1:17" customFormat="1" ht="49.5" customHeight="1">
      <c r="A6" s="531"/>
      <c r="B6" s="531"/>
      <c r="C6" s="535"/>
      <c r="D6" s="536"/>
      <c r="E6" s="536"/>
      <c r="F6" s="536"/>
      <c r="G6" s="536"/>
      <c r="H6" s="539" t="s">
        <v>782</v>
      </c>
      <c r="I6" s="540"/>
      <c r="J6" s="539"/>
      <c r="K6" s="539"/>
      <c r="L6" s="539"/>
      <c r="M6" s="541" t="s">
        <v>783</v>
      </c>
      <c r="N6" s="542"/>
      <c r="O6" s="542"/>
      <c r="P6" s="542"/>
      <c r="Q6" s="543"/>
    </row>
    <row r="7" spans="1:17" customFormat="1" ht="18.75">
      <c r="A7" s="531"/>
      <c r="B7" s="531"/>
      <c r="C7" s="539" t="s">
        <v>784</v>
      </c>
      <c r="D7" s="544" t="s">
        <v>704</v>
      </c>
      <c r="E7" s="544"/>
      <c r="F7" s="544"/>
      <c r="G7" s="544"/>
      <c r="H7" s="539" t="s">
        <v>784</v>
      </c>
      <c r="I7" s="544" t="s">
        <v>704</v>
      </c>
      <c r="J7" s="544"/>
      <c r="K7" s="544"/>
      <c r="L7" s="544"/>
      <c r="M7" s="539" t="s">
        <v>784</v>
      </c>
      <c r="N7" s="544" t="s">
        <v>704</v>
      </c>
      <c r="O7" s="544"/>
      <c r="P7" s="544"/>
      <c r="Q7" s="544"/>
    </row>
    <row r="8" spans="1:17" customFormat="1" ht="18.75">
      <c r="A8" s="531"/>
      <c r="B8" s="531"/>
      <c r="C8" s="539"/>
      <c r="D8" s="544" t="s">
        <v>52</v>
      </c>
      <c r="E8" s="544"/>
      <c r="F8" s="544"/>
      <c r="G8" s="545" t="s">
        <v>706</v>
      </c>
      <c r="H8" s="539"/>
      <c r="I8" s="544" t="s">
        <v>52</v>
      </c>
      <c r="J8" s="544"/>
      <c r="K8" s="544"/>
      <c r="L8" s="545" t="s">
        <v>706</v>
      </c>
      <c r="M8" s="539"/>
      <c r="N8" s="544" t="s">
        <v>52</v>
      </c>
      <c r="O8" s="544"/>
      <c r="P8" s="544"/>
      <c r="Q8" s="544" t="s">
        <v>785</v>
      </c>
    </row>
    <row r="9" spans="1:17" customFormat="1" ht="112.5">
      <c r="A9" s="532"/>
      <c r="B9" s="532"/>
      <c r="C9" s="539"/>
      <c r="D9" s="170" t="s">
        <v>564</v>
      </c>
      <c r="E9" s="169" t="s">
        <v>786</v>
      </c>
      <c r="F9" s="170" t="s">
        <v>52</v>
      </c>
      <c r="G9" s="545"/>
      <c r="H9" s="539"/>
      <c r="I9" s="170" t="s">
        <v>564</v>
      </c>
      <c r="J9" s="169" t="s">
        <v>786</v>
      </c>
      <c r="K9" s="170" t="s">
        <v>52</v>
      </c>
      <c r="L9" s="545"/>
      <c r="M9" s="539"/>
      <c r="N9" s="170" t="s">
        <v>564</v>
      </c>
      <c r="O9" s="169" t="s">
        <v>787</v>
      </c>
      <c r="P9" s="169" t="s">
        <v>788</v>
      </c>
      <c r="Q9" s="544"/>
    </row>
    <row r="10" spans="1:17" customFormat="1" ht="19.5">
      <c r="A10" s="121" t="s">
        <v>551</v>
      </c>
      <c r="B10" s="122" t="s">
        <v>716</v>
      </c>
      <c r="C10" s="107">
        <v>27720.2</v>
      </c>
      <c r="D10" s="109">
        <v>25072.5</v>
      </c>
      <c r="E10" s="108">
        <v>24632.999999999996</v>
      </c>
      <c r="F10" s="108">
        <v>439.5</v>
      </c>
      <c r="G10" s="108">
        <v>2647.7</v>
      </c>
      <c r="H10" s="174">
        <v>26328.2</v>
      </c>
      <c r="I10" s="109">
        <v>23817.5</v>
      </c>
      <c r="J10" s="123">
        <v>23398.999999999996</v>
      </c>
      <c r="K10" s="123">
        <v>418.5</v>
      </c>
      <c r="L10" s="123">
        <v>2510.6999999999998</v>
      </c>
      <c r="M10" s="123">
        <v>1392</v>
      </c>
      <c r="N10" s="107">
        <v>1255</v>
      </c>
      <c r="O10" s="123">
        <v>1234</v>
      </c>
      <c r="P10" s="123">
        <v>21</v>
      </c>
      <c r="Q10" s="123">
        <v>137</v>
      </c>
    </row>
    <row r="11" spans="1:17" customFormat="1" ht="19.5">
      <c r="A11" s="110"/>
      <c r="B11" s="115" t="s">
        <v>789</v>
      </c>
      <c r="C11" s="109">
        <v>27720.2</v>
      </c>
      <c r="D11" s="109">
        <v>25072.499999999996</v>
      </c>
      <c r="E11" s="108">
        <v>24632.999999999996</v>
      </c>
      <c r="F11" s="111">
        <v>439.5</v>
      </c>
      <c r="G11" s="111">
        <v>2647.7</v>
      </c>
      <c r="H11" s="173">
        <v>26328.199999999993</v>
      </c>
      <c r="I11" s="109">
        <v>23817.499999999996</v>
      </c>
      <c r="J11" s="120">
        <v>23398.999999999996</v>
      </c>
      <c r="K11" s="120">
        <v>418.5</v>
      </c>
      <c r="L11" s="120">
        <v>2510.6999999999998</v>
      </c>
      <c r="M11" s="120">
        <v>1392</v>
      </c>
      <c r="N11" s="109">
        <v>1255</v>
      </c>
      <c r="O11" s="120">
        <v>1234</v>
      </c>
      <c r="P11" s="120">
        <v>21</v>
      </c>
      <c r="Q11" s="120">
        <v>137</v>
      </c>
    </row>
    <row r="12" spans="1:17" customFormat="1" ht="18.75">
      <c r="A12" s="124">
        <v>1</v>
      </c>
      <c r="B12" s="125" t="s">
        <v>434</v>
      </c>
      <c r="C12" s="112">
        <v>0</v>
      </c>
      <c r="D12" s="113">
        <v>0</v>
      </c>
      <c r="E12" s="114">
        <v>0</v>
      </c>
      <c r="F12" s="114">
        <v>0</v>
      </c>
      <c r="G12" s="114">
        <v>0</v>
      </c>
      <c r="H12" s="112">
        <v>0</v>
      </c>
      <c r="I12" s="113">
        <v>0</v>
      </c>
      <c r="J12" s="118">
        <v>0</v>
      </c>
      <c r="K12" s="117"/>
      <c r="L12" s="112"/>
      <c r="M12" s="112"/>
      <c r="N12" s="113"/>
      <c r="O12" s="118"/>
      <c r="P12" s="119"/>
      <c r="Q12" s="118"/>
    </row>
    <row r="13" spans="1:17" customFormat="1" ht="18.75">
      <c r="A13" s="124">
        <v>2</v>
      </c>
      <c r="B13" s="125" t="s">
        <v>223</v>
      </c>
      <c r="C13" s="112">
        <v>0</v>
      </c>
      <c r="D13" s="113">
        <v>849.4</v>
      </c>
      <c r="E13" s="114">
        <v>430.9</v>
      </c>
      <c r="F13" s="114">
        <v>418.5</v>
      </c>
      <c r="G13" s="114">
        <v>2510.6999999999998</v>
      </c>
      <c r="H13" s="112">
        <v>3360.1</v>
      </c>
      <c r="I13" s="113">
        <v>849.4</v>
      </c>
      <c r="J13" s="112">
        <v>430.9</v>
      </c>
      <c r="K13" s="117">
        <v>418.5</v>
      </c>
      <c r="L13" s="117">
        <v>2510.6999999999998</v>
      </c>
      <c r="M13" s="112"/>
      <c r="N13" s="113"/>
      <c r="O13" s="118"/>
      <c r="P13" s="119"/>
      <c r="Q13" s="118"/>
    </row>
    <row r="14" spans="1:17" customFormat="1" ht="18.75">
      <c r="A14" s="124">
        <v>3</v>
      </c>
      <c r="B14" s="125" t="s">
        <v>118</v>
      </c>
      <c r="C14" s="112">
        <v>561.29999999999995</v>
      </c>
      <c r="D14" s="113">
        <v>561.29999999999995</v>
      </c>
      <c r="E14" s="114">
        <v>561.29999999999995</v>
      </c>
      <c r="F14" s="114">
        <v>0</v>
      </c>
      <c r="G14" s="114">
        <v>0</v>
      </c>
      <c r="H14" s="112">
        <v>561.29999999999995</v>
      </c>
      <c r="I14" s="113">
        <v>561.29999999999995</v>
      </c>
      <c r="J14" s="112">
        <v>561.29999999999995</v>
      </c>
      <c r="K14" s="118">
        <v>0</v>
      </c>
      <c r="L14" s="118">
        <v>0</v>
      </c>
      <c r="M14" s="112"/>
      <c r="N14" s="113"/>
      <c r="O14" s="118"/>
      <c r="P14" s="112"/>
      <c r="Q14" s="112"/>
    </row>
    <row r="15" spans="1:17" customFormat="1" ht="18.75">
      <c r="A15" s="124">
        <v>4</v>
      </c>
      <c r="B15" s="125" t="s">
        <v>186</v>
      </c>
      <c r="C15" s="112">
        <v>1723.6</v>
      </c>
      <c r="D15" s="113">
        <v>1723.6</v>
      </c>
      <c r="E15" s="114">
        <v>1723.6</v>
      </c>
      <c r="F15" s="114">
        <v>0</v>
      </c>
      <c r="G15" s="114">
        <v>0</v>
      </c>
      <c r="H15" s="112">
        <v>1723.6</v>
      </c>
      <c r="I15" s="113">
        <v>1723.6</v>
      </c>
      <c r="J15" s="112">
        <v>1723.6</v>
      </c>
      <c r="K15" s="118">
        <v>0</v>
      </c>
      <c r="L15" s="118">
        <v>0</v>
      </c>
      <c r="M15" s="112"/>
      <c r="N15" s="113"/>
      <c r="O15" s="118"/>
      <c r="P15" s="112"/>
      <c r="Q15" s="112"/>
    </row>
    <row r="16" spans="1:17" customFormat="1" ht="18.75">
      <c r="A16" s="124">
        <v>5</v>
      </c>
      <c r="B16" s="125" t="s">
        <v>246</v>
      </c>
      <c r="C16" s="112">
        <v>1723.6</v>
      </c>
      <c r="D16" s="113">
        <v>1723.6</v>
      </c>
      <c r="E16" s="114">
        <v>1723.6</v>
      </c>
      <c r="F16" s="114">
        <v>0</v>
      </c>
      <c r="G16" s="114">
        <v>0</v>
      </c>
      <c r="H16" s="112">
        <v>1723.6</v>
      </c>
      <c r="I16" s="113">
        <v>1723.6</v>
      </c>
      <c r="J16" s="112">
        <v>1723.6</v>
      </c>
      <c r="K16" s="118">
        <v>0</v>
      </c>
      <c r="L16" s="118">
        <v>0</v>
      </c>
      <c r="M16" s="112"/>
      <c r="N16" s="113"/>
      <c r="O16" s="118"/>
      <c r="P16" s="112"/>
      <c r="Q16" s="112"/>
    </row>
    <row r="17" spans="1:17" customFormat="1" ht="18.75">
      <c r="A17" s="124">
        <v>6</v>
      </c>
      <c r="B17" s="125" t="s">
        <v>393</v>
      </c>
      <c r="C17" s="112">
        <v>1723.6</v>
      </c>
      <c r="D17" s="113">
        <v>1723.6</v>
      </c>
      <c r="E17" s="114">
        <v>1723.6</v>
      </c>
      <c r="F17" s="114">
        <v>0</v>
      </c>
      <c r="G17" s="114">
        <v>0</v>
      </c>
      <c r="H17" s="112">
        <v>1723.6</v>
      </c>
      <c r="I17" s="113">
        <v>1723.6</v>
      </c>
      <c r="J17" s="112">
        <v>1723.6</v>
      </c>
      <c r="K17" s="118">
        <v>0</v>
      </c>
      <c r="L17" s="118">
        <v>0</v>
      </c>
      <c r="M17" s="112"/>
      <c r="N17" s="113"/>
      <c r="O17" s="118"/>
      <c r="P17" s="112"/>
      <c r="Q17" s="112"/>
    </row>
    <row r="18" spans="1:17" customFormat="1" ht="18.75">
      <c r="A18" s="124">
        <v>7</v>
      </c>
      <c r="B18" s="125" t="s">
        <v>443</v>
      </c>
      <c r="C18" s="112">
        <v>1723.6</v>
      </c>
      <c r="D18" s="113">
        <v>1723.6</v>
      </c>
      <c r="E18" s="114">
        <v>1723.6</v>
      </c>
      <c r="F18" s="114">
        <v>0</v>
      </c>
      <c r="G18" s="114">
        <v>0</v>
      </c>
      <c r="H18" s="112">
        <v>1723.6</v>
      </c>
      <c r="I18" s="113">
        <v>1723.6</v>
      </c>
      <c r="J18" s="112">
        <v>1723.6</v>
      </c>
      <c r="K18" s="118">
        <v>0</v>
      </c>
      <c r="L18" s="118">
        <v>0</v>
      </c>
      <c r="M18" s="112"/>
      <c r="N18" s="113"/>
      <c r="O18" s="118"/>
      <c r="P18" s="112"/>
      <c r="Q18" s="112"/>
    </row>
    <row r="19" spans="1:17" ht="18.75">
      <c r="A19" s="124">
        <v>8</v>
      </c>
      <c r="B19" s="125" t="s">
        <v>790</v>
      </c>
      <c r="C19" s="112">
        <v>1723.6</v>
      </c>
      <c r="D19" s="113">
        <v>1723.6</v>
      </c>
      <c r="E19" s="114">
        <v>1723.6</v>
      </c>
      <c r="F19" s="114">
        <v>0</v>
      </c>
      <c r="G19" s="114">
        <v>0</v>
      </c>
      <c r="H19" s="112">
        <v>1723.6</v>
      </c>
      <c r="I19" s="113">
        <v>1723.6</v>
      </c>
      <c r="J19" s="112">
        <v>1723.6</v>
      </c>
      <c r="K19" s="118">
        <v>0</v>
      </c>
      <c r="L19" s="118">
        <v>0</v>
      </c>
      <c r="M19" s="112"/>
      <c r="N19" s="113"/>
      <c r="O19" s="118"/>
      <c r="P19" s="112"/>
      <c r="Q19" s="112"/>
    </row>
    <row r="20" spans="1:17" ht="18.75">
      <c r="A20" s="124">
        <v>9</v>
      </c>
      <c r="B20" s="125" t="s">
        <v>359</v>
      </c>
      <c r="C20" s="112">
        <v>1723.6</v>
      </c>
      <c r="D20" s="113">
        <v>1723.6</v>
      </c>
      <c r="E20" s="114">
        <v>1723.6</v>
      </c>
      <c r="F20" s="114">
        <v>0</v>
      </c>
      <c r="G20" s="114">
        <v>0</v>
      </c>
      <c r="H20" s="112">
        <v>1723.6</v>
      </c>
      <c r="I20" s="113">
        <v>1723.6</v>
      </c>
      <c r="J20" s="112">
        <v>1723.6</v>
      </c>
      <c r="K20" s="118">
        <v>0</v>
      </c>
      <c r="L20" s="118">
        <v>0</v>
      </c>
      <c r="M20" s="112"/>
      <c r="N20" s="113"/>
      <c r="O20" s="118"/>
      <c r="P20" s="112"/>
      <c r="Q20" s="112"/>
    </row>
    <row r="21" spans="1:17" ht="18.75">
      <c r="A21" s="124">
        <v>10</v>
      </c>
      <c r="B21" s="125" t="s">
        <v>303</v>
      </c>
      <c r="C21" s="112">
        <v>1723.6</v>
      </c>
      <c r="D21" s="113">
        <v>1723.6</v>
      </c>
      <c r="E21" s="114">
        <v>1723.6</v>
      </c>
      <c r="F21" s="114">
        <v>0</v>
      </c>
      <c r="G21" s="114">
        <v>0</v>
      </c>
      <c r="H21" s="112">
        <v>1723.6</v>
      </c>
      <c r="I21" s="113">
        <v>1723.6</v>
      </c>
      <c r="J21" s="112">
        <v>1723.6</v>
      </c>
      <c r="K21" s="118">
        <v>0</v>
      </c>
      <c r="L21" s="118">
        <v>0</v>
      </c>
      <c r="M21" s="112"/>
      <c r="N21" s="113"/>
      <c r="O21" s="118"/>
      <c r="P21" s="112"/>
      <c r="Q21" s="112"/>
    </row>
    <row r="22" spans="1:17" ht="18.75">
      <c r="A22" s="124">
        <v>11</v>
      </c>
      <c r="B22" s="125" t="s">
        <v>91</v>
      </c>
      <c r="C22" s="112">
        <v>1723.6</v>
      </c>
      <c r="D22" s="113">
        <v>1723.6</v>
      </c>
      <c r="E22" s="114">
        <v>1723.6</v>
      </c>
      <c r="F22" s="114">
        <v>0</v>
      </c>
      <c r="G22" s="114">
        <v>0</v>
      </c>
      <c r="H22" s="112">
        <v>1723.6</v>
      </c>
      <c r="I22" s="113">
        <v>1723.6</v>
      </c>
      <c r="J22" s="112">
        <v>1723.6</v>
      </c>
      <c r="K22" s="118">
        <v>0</v>
      </c>
      <c r="L22" s="118">
        <v>0</v>
      </c>
      <c r="M22" s="112"/>
      <c r="N22" s="113"/>
      <c r="O22" s="118"/>
      <c r="P22" s="112"/>
      <c r="Q22" s="112"/>
    </row>
    <row r="23" spans="1:17" ht="18.75">
      <c r="A23" s="124">
        <v>12</v>
      </c>
      <c r="B23" s="125" t="s">
        <v>275</v>
      </c>
      <c r="C23" s="112">
        <v>1723.6</v>
      </c>
      <c r="D23" s="113">
        <v>1723.6</v>
      </c>
      <c r="E23" s="114">
        <v>1723.6</v>
      </c>
      <c r="F23" s="114">
        <v>0</v>
      </c>
      <c r="G23" s="114">
        <v>0</v>
      </c>
      <c r="H23" s="112">
        <v>1723.6</v>
      </c>
      <c r="I23" s="113">
        <v>1723.6</v>
      </c>
      <c r="J23" s="112">
        <v>1723.6</v>
      </c>
      <c r="K23" s="118">
        <v>0</v>
      </c>
      <c r="L23" s="118">
        <v>0</v>
      </c>
      <c r="M23" s="112"/>
      <c r="N23" s="113"/>
      <c r="O23" s="118"/>
      <c r="P23" s="112"/>
      <c r="Q23" s="112"/>
    </row>
    <row r="24" spans="1:17" ht="18.75">
      <c r="A24" s="124">
        <v>13</v>
      </c>
      <c r="B24" s="125" t="s">
        <v>148</v>
      </c>
      <c r="C24" s="112">
        <v>1723.6</v>
      </c>
      <c r="D24" s="113">
        <v>1723.6</v>
      </c>
      <c r="E24" s="114">
        <v>1723.6</v>
      </c>
      <c r="F24" s="114">
        <v>0</v>
      </c>
      <c r="G24" s="114">
        <v>0</v>
      </c>
      <c r="H24" s="112">
        <v>1723.6</v>
      </c>
      <c r="I24" s="113">
        <v>1723.6</v>
      </c>
      <c r="J24" s="112">
        <v>1723.6</v>
      </c>
      <c r="K24" s="118">
        <v>0</v>
      </c>
      <c r="L24" s="118">
        <v>0</v>
      </c>
      <c r="M24" s="112"/>
      <c r="N24" s="113"/>
      <c r="O24" s="118"/>
      <c r="P24" s="112"/>
      <c r="Q24" s="112"/>
    </row>
    <row r="25" spans="1:17" ht="18.75">
      <c r="A25" s="124">
        <v>14</v>
      </c>
      <c r="B25" s="126" t="s">
        <v>500</v>
      </c>
      <c r="C25" s="112">
        <v>1723.6</v>
      </c>
      <c r="D25" s="113">
        <v>1723.6</v>
      </c>
      <c r="E25" s="114">
        <v>1723.6</v>
      </c>
      <c r="F25" s="114">
        <v>0</v>
      </c>
      <c r="G25" s="114">
        <v>0</v>
      </c>
      <c r="H25" s="112">
        <v>1723.6</v>
      </c>
      <c r="I25" s="113">
        <v>1723.6</v>
      </c>
      <c r="J25" s="112">
        <v>1723.6</v>
      </c>
      <c r="K25" s="118">
        <v>0</v>
      </c>
      <c r="L25" s="118">
        <v>0</v>
      </c>
      <c r="M25" s="112"/>
      <c r="N25" s="113"/>
      <c r="O25" s="118"/>
      <c r="P25" s="112"/>
      <c r="Q25" s="112"/>
    </row>
    <row r="26" spans="1:17" ht="18.75">
      <c r="A26" s="124">
        <v>15</v>
      </c>
      <c r="B26" s="116" t="s">
        <v>138</v>
      </c>
      <c r="C26" s="112">
        <v>1723.6</v>
      </c>
      <c r="D26" s="113">
        <v>1723.6</v>
      </c>
      <c r="E26" s="114">
        <v>1723.6</v>
      </c>
      <c r="F26" s="114">
        <v>0</v>
      </c>
      <c r="G26" s="114">
        <v>0</v>
      </c>
      <c r="H26" s="112">
        <v>1723.6</v>
      </c>
      <c r="I26" s="113">
        <v>1723.6</v>
      </c>
      <c r="J26" s="112">
        <v>1723.6</v>
      </c>
      <c r="K26" s="118">
        <v>0</v>
      </c>
      <c r="L26" s="118">
        <v>0</v>
      </c>
      <c r="M26" s="112"/>
      <c r="N26" s="113"/>
      <c r="O26" s="118"/>
      <c r="P26" s="112"/>
      <c r="Q26" s="112"/>
    </row>
    <row r="27" spans="1:17" ht="18.75">
      <c r="A27" s="124">
        <v>16</v>
      </c>
      <c r="B27" s="126" t="s">
        <v>328</v>
      </c>
      <c r="C27" s="112">
        <v>1723.6</v>
      </c>
      <c r="D27" s="113">
        <v>1723.6</v>
      </c>
      <c r="E27" s="114">
        <v>1723.6</v>
      </c>
      <c r="F27" s="114">
        <v>0</v>
      </c>
      <c r="G27" s="114">
        <v>0</v>
      </c>
      <c r="H27" s="112">
        <v>1723.6</v>
      </c>
      <c r="I27" s="113">
        <v>1723.6</v>
      </c>
      <c r="J27" s="112">
        <v>1723.6</v>
      </c>
      <c r="K27" s="118">
        <v>0</v>
      </c>
      <c r="L27" s="118">
        <v>0</v>
      </c>
      <c r="M27" s="112"/>
      <c r="N27" s="113"/>
      <c r="O27" s="118"/>
      <c r="P27" s="112"/>
      <c r="Q27" s="112"/>
    </row>
  </sheetData>
  <mergeCells count="22">
    <mergeCell ref="M7:M9"/>
    <mergeCell ref="N7:Q7"/>
    <mergeCell ref="D8:F8"/>
    <mergeCell ref="G8:G9"/>
    <mergeCell ref="I8:K8"/>
    <mergeCell ref="L8:L9"/>
    <mergeCell ref="A1:B1"/>
    <mergeCell ref="A2:Q2"/>
    <mergeCell ref="A3:Q3"/>
    <mergeCell ref="O4:Q4"/>
    <mergeCell ref="A5:A9"/>
    <mergeCell ref="B5:B9"/>
    <mergeCell ref="C5:G6"/>
    <mergeCell ref="H5:Q5"/>
    <mergeCell ref="H6:L6"/>
    <mergeCell ref="M6:Q6"/>
    <mergeCell ref="N8:P8"/>
    <mergeCell ref="Q8:Q9"/>
    <mergeCell ref="C7:C9"/>
    <mergeCell ref="D7:G7"/>
    <mergeCell ref="H7:H9"/>
    <mergeCell ref="I7:L7"/>
  </mergeCells>
  <pageMargins left="0.7" right="0.7"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dimension ref="A1:AF87"/>
  <sheetViews>
    <sheetView zoomScale="85" zoomScaleNormal="85" workbookViewId="0">
      <selection sqref="A1:O1"/>
    </sheetView>
  </sheetViews>
  <sheetFormatPr defaultRowHeight="15"/>
  <cols>
    <col min="1" max="1" width="5.5703125" customWidth="1"/>
    <col min="2" max="2" width="29.85546875" customWidth="1"/>
    <col min="3" max="3" width="13.42578125" customWidth="1"/>
    <col min="4" max="4" width="32.140625" hidden="1" customWidth="1"/>
    <col min="5" max="5" width="7.42578125" customWidth="1"/>
    <col min="6" max="8" width="9.85546875" customWidth="1"/>
    <col min="9" max="9" width="9.42578125" customWidth="1"/>
    <col min="10" max="12" width="9.85546875" customWidth="1"/>
    <col min="13" max="13" width="8.85546875" customWidth="1"/>
    <col min="14" max="14" width="13.5703125" style="396" customWidth="1"/>
    <col min="15" max="15" width="8.42578125" customWidth="1"/>
    <col min="17" max="17" width="9.7109375" bestFit="1" customWidth="1"/>
    <col min="18" max="18" width="10.7109375" customWidth="1"/>
    <col min="21" max="23" width="12.140625" customWidth="1"/>
    <col min="28" max="28" width="9.7109375" bestFit="1" customWidth="1"/>
  </cols>
  <sheetData>
    <row r="1" spans="1:19" ht="35.25" customHeight="1">
      <c r="A1" s="486" t="s">
        <v>938</v>
      </c>
      <c r="B1" s="486"/>
      <c r="C1" s="486"/>
      <c r="D1" s="486"/>
      <c r="E1" s="486"/>
      <c r="F1" s="486"/>
      <c r="G1" s="486"/>
      <c r="H1" s="486"/>
      <c r="I1" s="486"/>
      <c r="J1" s="486"/>
      <c r="K1" s="486"/>
      <c r="L1" s="486"/>
      <c r="M1" s="486"/>
      <c r="N1" s="486"/>
      <c r="O1" s="486"/>
    </row>
    <row r="2" spans="1:19">
      <c r="A2" s="481" t="s">
        <v>937</v>
      </c>
      <c r="B2" s="481"/>
      <c r="C2" s="481"/>
      <c r="D2" s="481"/>
      <c r="E2" s="481"/>
      <c r="F2" s="481"/>
      <c r="G2" s="481"/>
      <c r="H2" s="481"/>
      <c r="I2" s="481"/>
      <c r="J2" s="481"/>
      <c r="K2" s="481"/>
      <c r="L2" s="481"/>
      <c r="M2" s="481"/>
      <c r="N2" s="481"/>
      <c r="O2" s="481"/>
    </row>
    <row r="3" spans="1:19">
      <c r="A3" s="2"/>
      <c r="B3" s="236"/>
      <c r="C3" s="2"/>
      <c r="D3" s="2"/>
      <c r="E3" s="2"/>
      <c r="F3" s="237"/>
      <c r="G3" s="299"/>
      <c r="H3" s="487" t="s">
        <v>0</v>
      </c>
      <c r="I3" s="487"/>
      <c r="J3" s="487"/>
      <c r="K3" s="487"/>
      <c r="L3" s="487"/>
      <c r="M3" s="487"/>
      <c r="N3" s="487"/>
      <c r="O3" s="487"/>
    </row>
    <row r="4" spans="1:19" ht="27.75" customHeight="1">
      <c r="A4" s="488" t="s">
        <v>1</v>
      </c>
      <c r="B4" s="489" t="s">
        <v>2</v>
      </c>
      <c r="C4" s="488" t="s">
        <v>3</v>
      </c>
      <c r="D4" s="488" t="s">
        <v>4</v>
      </c>
      <c r="E4" s="488" t="s">
        <v>5</v>
      </c>
      <c r="F4" s="490" t="s">
        <v>6</v>
      </c>
      <c r="G4" s="491"/>
      <c r="H4" s="491"/>
      <c r="I4" s="492"/>
      <c r="J4" s="490" t="s">
        <v>7</v>
      </c>
      <c r="K4" s="491"/>
      <c r="L4" s="491"/>
      <c r="M4" s="492"/>
      <c r="N4" s="546" t="s">
        <v>917</v>
      </c>
      <c r="O4" s="488" t="s">
        <v>8</v>
      </c>
    </row>
    <row r="5" spans="1:19" ht="42.75">
      <c r="A5" s="488"/>
      <c r="B5" s="489"/>
      <c r="C5" s="488"/>
      <c r="D5" s="488"/>
      <c r="E5" s="488"/>
      <c r="F5" s="3" t="s">
        <v>9</v>
      </c>
      <c r="G5" s="300" t="s">
        <v>10</v>
      </c>
      <c r="H5" s="3" t="s">
        <v>11</v>
      </c>
      <c r="I5" s="3" t="s">
        <v>12</v>
      </c>
      <c r="J5" s="3" t="s">
        <v>9</v>
      </c>
      <c r="K5" s="3" t="s">
        <v>10</v>
      </c>
      <c r="L5" s="3" t="s">
        <v>11</v>
      </c>
      <c r="M5" s="3" t="s">
        <v>12</v>
      </c>
      <c r="N5" s="547"/>
      <c r="O5" s="488"/>
      <c r="Q5" s="417">
        <f>+F21-J21</f>
        <v>755.5989999999947</v>
      </c>
      <c r="R5" s="417">
        <f t="shared" ref="R5:S5" si="0">+G21-K21</f>
        <v>721</v>
      </c>
      <c r="S5" s="417">
        <f t="shared" si="0"/>
        <v>34.598999999999933</v>
      </c>
    </row>
    <row r="6" spans="1:19" hidden="1">
      <c r="A6" s="4"/>
      <c r="B6" s="322" t="s">
        <v>13</v>
      </c>
      <c r="C6" s="4"/>
      <c r="D6" s="4"/>
      <c r="E6" s="4"/>
      <c r="F6" s="5">
        <f t="shared" ref="F6:M6" si="1">F7+F13+F15+F17+F1012+F1015+F1021+F1023</f>
        <v>241228</v>
      </c>
      <c r="G6" s="298">
        <f t="shared" si="1"/>
        <v>231351</v>
      </c>
      <c r="H6" s="5">
        <f t="shared" si="1"/>
        <v>9877</v>
      </c>
      <c r="I6" s="5">
        <f t="shared" si="1"/>
        <v>0</v>
      </c>
      <c r="J6" s="5">
        <f t="shared" si="1"/>
        <v>49667</v>
      </c>
      <c r="K6" s="5">
        <f t="shared" si="1"/>
        <v>47503</v>
      </c>
      <c r="L6" s="5">
        <f t="shared" si="1"/>
        <v>2164</v>
      </c>
      <c r="M6" s="5">
        <f t="shared" si="1"/>
        <v>0</v>
      </c>
      <c r="N6" s="5"/>
      <c r="O6" s="4"/>
    </row>
    <row r="7" spans="1:19" ht="57" hidden="1">
      <c r="A7" s="322" t="s">
        <v>14</v>
      </c>
      <c r="B7" s="238" t="s">
        <v>15</v>
      </c>
      <c r="C7" s="238"/>
      <c r="D7" s="238"/>
      <c r="E7" s="238"/>
      <c r="F7" s="239">
        <f>F8+F10</f>
        <v>135888</v>
      </c>
      <c r="G7" s="301">
        <f>G8+G10</f>
        <v>130885</v>
      </c>
      <c r="H7" s="239">
        <f>H8+H10</f>
        <v>5003</v>
      </c>
      <c r="I7" s="239"/>
      <c r="J7" s="239">
        <f>J8+J10</f>
        <v>34687</v>
      </c>
      <c r="K7" s="239">
        <f>K8+K10</f>
        <v>33141</v>
      </c>
      <c r="L7" s="239">
        <f>L8+L10</f>
        <v>1546</v>
      </c>
      <c r="M7" s="239">
        <f>M8+M10</f>
        <v>0</v>
      </c>
      <c r="N7" s="239"/>
      <c r="O7" s="238"/>
    </row>
    <row r="8" spans="1:19" hidden="1">
      <c r="A8" s="6" t="s">
        <v>16</v>
      </c>
      <c r="B8" s="482" t="s">
        <v>17</v>
      </c>
      <c r="C8" s="482"/>
      <c r="D8" s="241"/>
      <c r="E8" s="241"/>
      <c r="F8" s="242">
        <f t="shared" ref="F8:F14" si="2">G8+H8</f>
        <v>9796</v>
      </c>
      <c r="G8" s="302">
        <f>SUM(G9:G9)</f>
        <v>9020</v>
      </c>
      <c r="H8" s="242">
        <f>SUM(H9:H9)</f>
        <v>776</v>
      </c>
      <c r="I8" s="242">
        <f>J8+K8</f>
        <v>1020</v>
      </c>
      <c r="J8" s="242">
        <f>SUM(J9:J9)</f>
        <v>530</v>
      </c>
      <c r="K8" s="242">
        <f>SUM(K9:K9)</f>
        <v>490</v>
      </c>
      <c r="L8" s="242">
        <f>SUM(L9:L9)</f>
        <v>40</v>
      </c>
      <c r="M8" s="242">
        <f>SUM(M9:M9)</f>
        <v>0</v>
      </c>
      <c r="N8" s="242"/>
      <c r="O8" s="241"/>
    </row>
    <row r="9" spans="1:19" ht="30" hidden="1">
      <c r="A9" s="8">
        <v>5</v>
      </c>
      <c r="B9" s="243" t="s">
        <v>23</v>
      </c>
      <c r="C9" s="243"/>
      <c r="D9" s="243"/>
      <c r="E9" s="9" t="s">
        <v>19</v>
      </c>
      <c r="F9" s="244">
        <f t="shared" si="2"/>
        <v>9796</v>
      </c>
      <c r="G9" s="303">
        <v>9020</v>
      </c>
      <c r="H9" s="245">
        <v>776</v>
      </c>
      <c r="I9" s="243"/>
      <c r="J9" s="244">
        <f t="shared" ref="J9" si="3">K9+L9</f>
        <v>530</v>
      </c>
      <c r="K9" s="246">
        <v>490</v>
      </c>
      <c r="L9" s="246">
        <v>40</v>
      </c>
      <c r="M9" s="246"/>
      <c r="N9" s="246"/>
      <c r="O9" s="243"/>
    </row>
    <row r="10" spans="1:19" hidden="1">
      <c r="A10" s="6" t="s">
        <v>26</v>
      </c>
      <c r="B10" s="483" t="s">
        <v>27</v>
      </c>
      <c r="C10" s="484"/>
      <c r="D10" s="6"/>
      <c r="E10" s="6"/>
      <c r="F10" s="242">
        <f t="shared" si="2"/>
        <v>126092</v>
      </c>
      <c r="G10" s="302">
        <f>SUM(G11:G12)</f>
        <v>121865</v>
      </c>
      <c r="H10" s="242">
        <f>SUM(H11:H12)</f>
        <v>4227</v>
      </c>
      <c r="I10" s="242"/>
      <c r="J10" s="242">
        <f t="shared" ref="J10:M10" si="4">SUM(J11:J12)</f>
        <v>34157</v>
      </c>
      <c r="K10" s="242">
        <f t="shared" si="4"/>
        <v>32651</v>
      </c>
      <c r="L10" s="242">
        <f t="shared" si="4"/>
        <v>1506</v>
      </c>
      <c r="M10" s="242">
        <f t="shared" si="4"/>
        <v>0</v>
      </c>
      <c r="N10" s="242"/>
      <c r="O10" s="6"/>
    </row>
    <row r="11" spans="1:19" ht="60" hidden="1">
      <c r="A11" s="10">
        <v>1</v>
      </c>
      <c r="B11" s="243" t="s">
        <v>28</v>
      </c>
      <c r="C11" s="10" t="s">
        <v>29</v>
      </c>
      <c r="D11" s="10" t="s">
        <v>30</v>
      </c>
      <c r="E11" s="8" t="s">
        <v>31</v>
      </c>
      <c r="F11" s="244">
        <f t="shared" si="2"/>
        <v>70000</v>
      </c>
      <c r="G11" s="304">
        <v>66247</v>
      </c>
      <c r="H11" s="244">
        <v>3753</v>
      </c>
      <c r="I11" s="248"/>
      <c r="J11" s="244">
        <f>K11+L11</f>
        <v>32157</v>
      </c>
      <c r="K11" s="244">
        <v>30651</v>
      </c>
      <c r="L11" s="244">
        <v>1506</v>
      </c>
      <c r="M11" s="248"/>
      <c r="N11" s="248"/>
      <c r="O11" s="4"/>
    </row>
    <row r="12" spans="1:19" ht="60" hidden="1">
      <c r="A12" s="10">
        <v>2</v>
      </c>
      <c r="B12" s="243" t="s">
        <v>32</v>
      </c>
      <c r="C12" s="10" t="s">
        <v>29</v>
      </c>
      <c r="D12" s="10" t="s">
        <v>30</v>
      </c>
      <c r="E12" s="8" t="s">
        <v>33</v>
      </c>
      <c r="F12" s="244">
        <f t="shared" si="2"/>
        <v>56092</v>
      </c>
      <c r="G12" s="304">
        <v>55618</v>
      </c>
      <c r="H12" s="244">
        <v>474</v>
      </c>
      <c r="I12" s="249"/>
      <c r="J12" s="244">
        <f>K12+L12</f>
        <v>2000</v>
      </c>
      <c r="K12" s="244">
        <v>2000</v>
      </c>
      <c r="L12" s="244"/>
      <c r="M12" s="248"/>
      <c r="N12" s="248"/>
      <c r="O12" s="4"/>
    </row>
    <row r="13" spans="1:19" ht="57" hidden="1">
      <c r="A13" s="322" t="s">
        <v>34</v>
      </c>
      <c r="B13" s="238" t="s">
        <v>35</v>
      </c>
      <c r="C13" s="238"/>
      <c r="D13" s="238"/>
      <c r="E13" s="4"/>
      <c r="F13" s="250">
        <f t="shared" si="2"/>
        <v>45000</v>
      </c>
      <c r="G13" s="305">
        <f>SUM(G14:G14)</f>
        <v>43000</v>
      </c>
      <c r="H13" s="250">
        <f>SUM(H14:H14)</f>
        <v>2000</v>
      </c>
      <c r="I13" s="251"/>
      <c r="J13" s="250">
        <f>K13+L13</f>
        <v>2000</v>
      </c>
      <c r="K13" s="250">
        <f>SUM(K14:K14)</f>
        <v>2000</v>
      </c>
      <c r="L13" s="250">
        <f>SUM(L14:L14)</f>
        <v>0</v>
      </c>
      <c r="M13" s="250">
        <f>SUM(M14:M14)</f>
        <v>0</v>
      </c>
      <c r="N13" s="250"/>
      <c r="O13" s="4"/>
    </row>
    <row r="14" spans="1:19" ht="60" hidden="1">
      <c r="A14" s="10">
        <v>5</v>
      </c>
      <c r="B14" s="243" t="s">
        <v>37</v>
      </c>
      <c r="C14" s="10" t="s">
        <v>38</v>
      </c>
      <c r="D14" s="10" t="s">
        <v>36</v>
      </c>
      <c r="E14" s="8" t="s">
        <v>33</v>
      </c>
      <c r="F14" s="244">
        <f t="shared" si="2"/>
        <v>45000</v>
      </c>
      <c r="G14" s="304">
        <v>43000</v>
      </c>
      <c r="H14" s="244">
        <v>2000</v>
      </c>
      <c r="I14" s="249"/>
      <c r="J14" s="244">
        <f t="shared" ref="J14" si="5">K14+L14</f>
        <v>2000</v>
      </c>
      <c r="K14" s="244">
        <v>2000</v>
      </c>
      <c r="L14" s="244"/>
      <c r="M14" s="248"/>
      <c r="N14" s="248"/>
      <c r="O14" s="4"/>
    </row>
    <row r="15" spans="1:19" ht="99.75" hidden="1">
      <c r="A15" s="11" t="s">
        <v>39</v>
      </c>
      <c r="B15" s="241" t="s">
        <v>40</v>
      </c>
      <c r="C15" s="11"/>
      <c r="D15" s="11"/>
      <c r="E15" s="322"/>
      <c r="F15" s="250">
        <f t="shared" ref="F15:M15" si="6">F16</f>
        <v>30170</v>
      </c>
      <c r="G15" s="305">
        <f t="shared" si="6"/>
        <v>28733</v>
      </c>
      <c r="H15" s="250">
        <f t="shared" si="6"/>
        <v>1437</v>
      </c>
      <c r="I15" s="250">
        <f t="shared" si="6"/>
        <v>0</v>
      </c>
      <c r="J15" s="250">
        <f t="shared" si="6"/>
        <v>6490</v>
      </c>
      <c r="K15" s="250">
        <f t="shared" si="6"/>
        <v>6181</v>
      </c>
      <c r="L15" s="250">
        <f t="shared" si="6"/>
        <v>309</v>
      </c>
      <c r="M15" s="250">
        <f t="shared" si="6"/>
        <v>0</v>
      </c>
      <c r="N15" s="250"/>
      <c r="O15" s="6"/>
    </row>
    <row r="16" spans="1:19" ht="30" hidden="1">
      <c r="A16" s="10">
        <v>1</v>
      </c>
      <c r="B16" s="243" t="s">
        <v>41</v>
      </c>
      <c r="C16" s="10" t="s">
        <v>42</v>
      </c>
      <c r="D16" s="10" t="s">
        <v>43</v>
      </c>
      <c r="E16" s="8" t="s">
        <v>31</v>
      </c>
      <c r="F16" s="244">
        <f>G16+H16</f>
        <v>30170</v>
      </c>
      <c r="G16" s="304">
        <v>28733</v>
      </c>
      <c r="H16" s="244">
        <v>1437</v>
      </c>
      <c r="I16" s="249"/>
      <c r="J16" s="244">
        <f>K16+L16</f>
        <v>6490</v>
      </c>
      <c r="K16" s="244">
        <v>6181</v>
      </c>
      <c r="L16" s="244">
        <v>309</v>
      </c>
      <c r="M16" s="248"/>
      <c r="N16" s="248"/>
      <c r="O16" s="4"/>
    </row>
    <row r="17" spans="1:23" ht="71.25" hidden="1">
      <c r="A17" s="322" t="s">
        <v>44</v>
      </c>
      <c r="B17" s="238" t="s">
        <v>45</v>
      </c>
      <c r="C17" s="238"/>
      <c r="D17" s="238"/>
      <c r="E17" s="238"/>
      <c r="F17" s="239">
        <f t="shared" ref="F17:M17" si="7">F18+F989+F993+F995</f>
        <v>30170</v>
      </c>
      <c r="G17" s="301">
        <f t="shared" si="7"/>
        <v>28733</v>
      </c>
      <c r="H17" s="239">
        <f t="shared" si="7"/>
        <v>1437</v>
      </c>
      <c r="I17" s="239">
        <f t="shared" si="7"/>
        <v>0</v>
      </c>
      <c r="J17" s="239">
        <f t="shared" si="7"/>
        <v>6490</v>
      </c>
      <c r="K17" s="239">
        <f t="shared" si="7"/>
        <v>6181</v>
      </c>
      <c r="L17" s="239">
        <f t="shared" si="7"/>
        <v>309</v>
      </c>
      <c r="M17" s="239">
        <f t="shared" si="7"/>
        <v>0</v>
      </c>
      <c r="N17" s="239"/>
      <c r="O17" s="238"/>
    </row>
    <row r="18" spans="1:23" ht="30" hidden="1">
      <c r="A18" s="10">
        <v>1</v>
      </c>
      <c r="B18" s="9" t="s">
        <v>41</v>
      </c>
      <c r="C18" s="10" t="s">
        <v>42</v>
      </c>
      <c r="D18" s="10" t="s">
        <v>43</v>
      </c>
      <c r="E18" s="8" t="s">
        <v>31</v>
      </c>
      <c r="F18" s="131">
        <f>G18+H18</f>
        <v>30170</v>
      </c>
      <c r="G18" s="306">
        <v>28733</v>
      </c>
      <c r="H18" s="131">
        <v>1437</v>
      </c>
      <c r="I18" s="132"/>
      <c r="J18" s="131">
        <f>K18+L18</f>
        <v>6490</v>
      </c>
      <c r="K18" s="131">
        <v>6181</v>
      </c>
      <c r="L18" s="131">
        <v>309</v>
      </c>
      <c r="M18" s="4"/>
      <c r="N18" s="4"/>
      <c r="O18" s="4"/>
    </row>
    <row r="19" spans="1:23" ht="71.25" hidden="1">
      <c r="A19" s="322" t="s">
        <v>44</v>
      </c>
      <c r="B19" s="12" t="s">
        <v>45</v>
      </c>
      <c r="C19" s="12"/>
      <c r="D19" s="12"/>
      <c r="E19" s="12"/>
      <c r="F19" s="128" t="e">
        <f>F20+#REF!+#REF!+#REF!</f>
        <v>#REF!</v>
      </c>
      <c r="G19" s="307" t="e">
        <f>G20+#REF!+#REF!+#REF!</f>
        <v>#REF!</v>
      </c>
      <c r="H19" s="128" t="e">
        <f>H20+#REF!+#REF!+#REF!</f>
        <v>#REF!</v>
      </c>
      <c r="I19" s="128" t="e">
        <f>I20+#REF!+#REF!+#REF!</f>
        <v>#REF!</v>
      </c>
      <c r="J19" s="128" t="e">
        <f>J20+#REF!+#REF!+#REF!</f>
        <v>#REF!</v>
      </c>
      <c r="K19" s="128" t="e">
        <f>K20+#REF!+#REF!+#REF!</f>
        <v>#REF!</v>
      </c>
      <c r="L19" s="128" t="e">
        <f>L20+#REF!+#REF!+#REF!</f>
        <v>#REF!</v>
      </c>
      <c r="M19" s="128" t="e">
        <f>M20+#REF!+#REF!+#REF!</f>
        <v>#REF!</v>
      </c>
      <c r="N19" s="128"/>
      <c r="O19" s="12"/>
    </row>
    <row r="20" spans="1:23" ht="75" hidden="1">
      <c r="A20" s="6" t="s">
        <v>46</v>
      </c>
      <c r="B20" s="129" t="s">
        <v>47</v>
      </c>
      <c r="C20" s="129"/>
      <c r="D20" s="129"/>
      <c r="E20" s="129"/>
      <c r="F20" s="133" t="e">
        <f>#REF!+#REF!+#REF!+#REF!+F21+#REF!+#REF!+#REF!</f>
        <v>#REF!</v>
      </c>
      <c r="G20" s="308" t="e">
        <f>#REF!+#REF!+#REF!+#REF!+G21+#REF!+#REF!+#REF!</f>
        <v>#REF!</v>
      </c>
      <c r="H20" s="133" t="e">
        <f>#REF!+#REF!+#REF!+#REF!+H21+#REF!+#REF!+#REF!</f>
        <v>#REF!</v>
      </c>
      <c r="I20" s="133" t="e">
        <f>#REF!+#REF!+#REF!+#REF!+I21+#REF!+#REF!+#REF!</f>
        <v>#REF!</v>
      </c>
      <c r="J20" s="133" t="e">
        <f>#REF!+#REF!+#REF!+#REF!+J21+#REF!+#REF!+#REF!</f>
        <v>#REF!</v>
      </c>
      <c r="K20" s="133" t="e">
        <f>#REF!+#REF!+#REF!+#REF!+K21+#REF!+#REF!+#REF!+0.1</f>
        <v>#REF!</v>
      </c>
      <c r="L20" s="133" t="e">
        <f>#REF!+#REF!+#REF!+#REF!+L21+#REF!+#REF!+#REF!</f>
        <v>#REF!</v>
      </c>
      <c r="M20" s="133" t="e">
        <f>#REF!+#REF!+#REF!+#REF!+M21+#REF!+#REF!+#REF!</f>
        <v>#REF!</v>
      </c>
      <c r="N20" s="133"/>
      <c r="O20" s="12"/>
    </row>
    <row r="21" spans="1:23">
      <c r="A21" s="400"/>
      <c r="B21" s="400" t="s">
        <v>716</v>
      </c>
      <c r="C21" s="15"/>
      <c r="D21" s="15"/>
      <c r="E21" s="15"/>
      <c r="F21" s="401">
        <f t="shared" ref="F21:M21" si="8">F22+F26+F31+F36+F40+F43+F47+F51+F58+F54+F60+F63+F68+F72+F74+F77+F79</f>
        <v>28637.598999999995</v>
      </c>
      <c r="G21" s="401">
        <f t="shared" si="8"/>
        <v>27274.999999999996</v>
      </c>
      <c r="H21" s="401">
        <f t="shared" si="8"/>
        <v>1362.5989999999999</v>
      </c>
      <c r="I21" s="401">
        <f t="shared" si="8"/>
        <v>0</v>
      </c>
      <c r="J21" s="401">
        <f t="shared" si="8"/>
        <v>27882</v>
      </c>
      <c r="K21" s="401">
        <f t="shared" si="8"/>
        <v>26553.999999999996</v>
      </c>
      <c r="L21" s="401">
        <f t="shared" si="8"/>
        <v>1328</v>
      </c>
      <c r="M21" s="371">
        <f t="shared" si="8"/>
        <v>0</v>
      </c>
      <c r="N21" s="371"/>
      <c r="O21" s="345"/>
      <c r="Q21" s="413">
        <f>SUM(Q22:Q85)</f>
        <v>755.59800000000007</v>
      </c>
      <c r="R21" s="413">
        <f t="shared" ref="R21:S21" si="9">SUM(R22:R85)</f>
        <v>721</v>
      </c>
      <c r="S21" s="413">
        <f t="shared" si="9"/>
        <v>34.597999999999999</v>
      </c>
    </row>
    <row r="22" spans="1:23">
      <c r="A22" s="6" t="s">
        <v>14</v>
      </c>
      <c r="B22" s="6" t="s">
        <v>61</v>
      </c>
      <c r="C22" s="16"/>
      <c r="D22" s="16"/>
      <c r="E22" s="16"/>
      <c r="F22" s="401">
        <f t="shared" ref="F22:M22" si="10">SUM(F23:F25)</f>
        <v>812.28899999999999</v>
      </c>
      <c r="G22" s="406">
        <f t="shared" si="10"/>
        <v>773.6</v>
      </c>
      <c r="H22" s="406">
        <f t="shared" si="10"/>
        <v>38.689</v>
      </c>
      <c r="I22" s="402">
        <f t="shared" si="10"/>
        <v>0</v>
      </c>
      <c r="J22" s="406">
        <f t="shared" si="10"/>
        <v>812.29</v>
      </c>
      <c r="K22" s="406">
        <f t="shared" si="10"/>
        <v>773.6</v>
      </c>
      <c r="L22" s="406">
        <f t="shared" si="10"/>
        <v>38.69</v>
      </c>
      <c r="M22" s="372">
        <f t="shared" si="10"/>
        <v>0</v>
      </c>
      <c r="N22" s="372"/>
      <c r="O22" s="347"/>
      <c r="Q22" s="413">
        <f>+F22-J22</f>
        <v>-9.9999999997635314E-4</v>
      </c>
      <c r="R22" s="413">
        <f t="shared" ref="R22:S37" si="11">+G22-K22</f>
        <v>0</v>
      </c>
      <c r="S22" s="413">
        <f t="shared" si="11"/>
        <v>-9.9999999999766942E-4</v>
      </c>
    </row>
    <row r="23" spans="1:23" ht="57" customHeight="1">
      <c r="A23" s="8">
        <v>1</v>
      </c>
      <c r="B23" s="353" t="s">
        <v>62</v>
      </c>
      <c r="C23" s="8" t="s">
        <v>63</v>
      </c>
      <c r="D23" s="8" t="s">
        <v>64</v>
      </c>
      <c r="E23" s="8" t="s">
        <v>52</v>
      </c>
      <c r="F23" s="418">
        <f>G23+H23</f>
        <v>270.79999999999995</v>
      </c>
      <c r="G23" s="418">
        <v>257.89999999999998</v>
      </c>
      <c r="H23" s="418">
        <v>12.9</v>
      </c>
      <c r="I23" s="419"/>
      <c r="J23" s="418">
        <f t="shared" ref="J23:J25" si="12">K23+L23</f>
        <v>270.79999999999995</v>
      </c>
      <c r="K23" s="418">
        <v>257.89999999999998</v>
      </c>
      <c r="L23" s="418">
        <v>12.9</v>
      </c>
      <c r="M23" s="15"/>
      <c r="N23" s="397" t="s">
        <v>927</v>
      </c>
      <c r="O23" s="15"/>
      <c r="Q23" s="413">
        <f t="shared" ref="Q23:Q85" si="13">+F23-J23</f>
        <v>0</v>
      </c>
      <c r="R23" s="413">
        <f t="shared" si="11"/>
        <v>0</v>
      </c>
      <c r="S23" s="413">
        <f t="shared" si="11"/>
        <v>0</v>
      </c>
      <c r="U23" s="413" t="e">
        <f>+J21+#REF!+'NĂM 2024'!J21+'NĂM 2025'!J21</f>
        <v>#REF!</v>
      </c>
      <c r="V23" s="413" t="e">
        <f>+K21+#REF!+'NĂM 2024'!K21+'NĂM 2025'!K21</f>
        <v>#REF!</v>
      </c>
      <c r="W23" s="413" t="e">
        <f>+L21+#REF!+'NĂM 2024'!L21+'NĂM 2025'!L21</f>
        <v>#REF!</v>
      </c>
    </row>
    <row r="24" spans="1:23" ht="51.75" customHeight="1">
      <c r="A24" s="8">
        <v>2</v>
      </c>
      <c r="B24" s="353" t="s">
        <v>65</v>
      </c>
      <c r="C24" s="8" t="s">
        <v>66</v>
      </c>
      <c r="D24" s="8" t="s">
        <v>67</v>
      </c>
      <c r="E24" s="8" t="s">
        <v>52</v>
      </c>
      <c r="F24" s="418">
        <f>G24+H24</f>
        <v>270.74</v>
      </c>
      <c r="G24" s="418">
        <v>257.85000000000002</v>
      </c>
      <c r="H24" s="418">
        <v>12.89</v>
      </c>
      <c r="I24" s="419"/>
      <c r="J24" s="418">
        <f t="shared" si="12"/>
        <v>270.74</v>
      </c>
      <c r="K24" s="418">
        <v>257.85000000000002</v>
      </c>
      <c r="L24" s="418">
        <v>12.89</v>
      </c>
      <c r="M24" s="15"/>
      <c r="N24" s="397" t="s">
        <v>927</v>
      </c>
      <c r="O24" s="15"/>
      <c r="Q24" s="413">
        <f t="shared" si="13"/>
        <v>0</v>
      </c>
      <c r="R24" s="413">
        <f t="shared" si="11"/>
        <v>0</v>
      </c>
      <c r="S24" s="413">
        <f t="shared" si="11"/>
        <v>0</v>
      </c>
    </row>
    <row r="25" spans="1:23" ht="62.25" customHeight="1">
      <c r="A25" s="8">
        <v>3</v>
      </c>
      <c r="B25" s="353" t="s">
        <v>68</v>
      </c>
      <c r="C25" s="8" t="s">
        <v>69</v>
      </c>
      <c r="D25" s="8" t="s">
        <v>70</v>
      </c>
      <c r="E25" s="8" t="s">
        <v>52</v>
      </c>
      <c r="F25" s="418">
        <f>G25+H25</f>
        <v>270.74900000000002</v>
      </c>
      <c r="G25" s="418">
        <v>257.85000000000002</v>
      </c>
      <c r="H25" s="418">
        <v>12.898999999999999</v>
      </c>
      <c r="I25" s="419"/>
      <c r="J25" s="418">
        <f t="shared" si="12"/>
        <v>270.75</v>
      </c>
      <c r="K25" s="418">
        <v>257.85000000000002</v>
      </c>
      <c r="L25" s="418">
        <v>12.9</v>
      </c>
      <c r="M25" s="15"/>
      <c r="N25" s="8" t="s">
        <v>918</v>
      </c>
      <c r="O25" s="15"/>
      <c r="Q25" s="413">
        <f t="shared" si="13"/>
        <v>-9.9999999997635314E-4</v>
      </c>
      <c r="R25" s="413">
        <f t="shared" si="11"/>
        <v>0</v>
      </c>
      <c r="S25" s="413">
        <f t="shared" si="11"/>
        <v>-1.0000000000012221E-3</v>
      </c>
    </row>
    <row r="26" spans="1:23">
      <c r="A26" s="6" t="s">
        <v>34</v>
      </c>
      <c r="B26" s="351" t="s">
        <v>91</v>
      </c>
      <c r="C26" s="6"/>
      <c r="D26" s="23">
        <v>0</v>
      </c>
      <c r="E26" s="23"/>
      <c r="F26" s="420">
        <f t="shared" ref="F26:L26" si="14">SUM(F27:F30)</f>
        <v>1818.67</v>
      </c>
      <c r="G26" s="420">
        <f t="shared" si="14"/>
        <v>1732.07</v>
      </c>
      <c r="H26" s="420">
        <f t="shared" si="14"/>
        <v>86.6</v>
      </c>
      <c r="I26" s="420">
        <f t="shared" si="14"/>
        <v>0</v>
      </c>
      <c r="J26" s="420">
        <f t="shared" si="14"/>
        <v>1818.67</v>
      </c>
      <c r="K26" s="420">
        <f t="shared" si="14"/>
        <v>1732.07</v>
      </c>
      <c r="L26" s="420">
        <f t="shared" si="14"/>
        <v>86.6</v>
      </c>
      <c r="M26" s="372">
        <f t="shared" ref="M26" si="15">SUM(M27:M29)</f>
        <v>0</v>
      </c>
      <c r="N26" s="373"/>
      <c r="O26" s="375"/>
      <c r="Q26" s="413">
        <f t="shared" si="13"/>
        <v>0</v>
      </c>
      <c r="R26" s="413">
        <f t="shared" si="11"/>
        <v>0</v>
      </c>
      <c r="S26" s="413">
        <f t="shared" si="11"/>
        <v>0</v>
      </c>
    </row>
    <row r="27" spans="1:23" ht="57.75" customHeight="1">
      <c r="A27" s="8">
        <v>1</v>
      </c>
      <c r="B27" s="353" t="s">
        <v>92</v>
      </c>
      <c r="C27" s="8" t="s">
        <v>971</v>
      </c>
      <c r="D27" s="8" t="s">
        <v>94</v>
      </c>
      <c r="E27" s="8" t="s">
        <v>52</v>
      </c>
      <c r="F27" s="418">
        <f t="shared" ref="F27:F30" si="16">G27+H27</f>
        <v>462</v>
      </c>
      <c r="G27" s="418">
        <v>440</v>
      </c>
      <c r="H27" s="418">
        <v>22</v>
      </c>
      <c r="I27" s="419">
        <v>0</v>
      </c>
      <c r="J27" s="418">
        <f t="shared" ref="J27:J30" si="17">K27+L27</f>
        <v>462</v>
      </c>
      <c r="K27" s="418">
        <v>440</v>
      </c>
      <c r="L27" s="418">
        <v>22</v>
      </c>
      <c r="M27" s="15"/>
      <c r="N27" s="8" t="s">
        <v>919</v>
      </c>
      <c r="O27" s="15"/>
      <c r="Q27" s="413">
        <f t="shared" si="13"/>
        <v>0</v>
      </c>
      <c r="R27" s="413">
        <f t="shared" si="11"/>
        <v>0</v>
      </c>
      <c r="S27" s="413">
        <f t="shared" si="11"/>
        <v>0</v>
      </c>
    </row>
    <row r="28" spans="1:23" ht="43.5" customHeight="1">
      <c r="A28" s="8">
        <v>2</v>
      </c>
      <c r="B28" s="353" t="s">
        <v>95</v>
      </c>
      <c r="C28" s="8" t="s">
        <v>973</v>
      </c>
      <c r="D28" s="8" t="s">
        <v>94</v>
      </c>
      <c r="E28" s="8" t="s">
        <v>52</v>
      </c>
      <c r="F28" s="418">
        <f t="shared" si="16"/>
        <v>462</v>
      </c>
      <c r="G28" s="418">
        <v>440</v>
      </c>
      <c r="H28" s="418">
        <v>22</v>
      </c>
      <c r="I28" s="419">
        <v>0</v>
      </c>
      <c r="J28" s="418">
        <f t="shared" si="17"/>
        <v>462</v>
      </c>
      <c r="K28" s="418">
        <v>440</v>
      </c>
      <c r="L28" s="418">
        <v>22</v>
      </c>
      <c r="M28" s="15"/>
      <c r="N28" s="8" t="s">
        <v>919</v>
      </c>
      <c r="O28" s="15"/>
      <c r="Q28" s="413">
        <f t="shared" si="13"/>
        <v>0</v>
      </c>
      <c r="R28" s="413">
        <f t="shared" si="11"/>
        <v>0</v>
      </c>
      <c r="S28" s="413">
        <f t="shared" si="11"/>
        <v>0</v>
      </c>
    </row>
    <row r="29" spans="1:23" ht="54.75" customHeight="1">
      <c r="A29" s="8">
        <v>3</v>
      </c>
      <c r="B29" s="353" t="s">
        <v>97</v>
      </c>
      <c r="C29" s="8" t="s">
        <v>972</v>
      </c>
      <c r="D29" s="8" t="s">
        <v>99</v>
      </c>
      <c r="E29" s="8" t="s">
        <v>52</v>
      </c>
      <c r="F29" s="418">
        <f t="shared" si="16"/>
        <v>630</v>
      </c>
      <c r="G29" s="418">
        <v>600</v>
      </c>
      <c r="H29" s="418">
        <v>30</v>
      </c>
      <c r="I29" s="419">
        <v>0</v>
      </c>
      <c r="J29" s="418">
        <f t="shared" si="17"/>
        <v>630</v>
      </c>
      <c r="K29" s="418">
        <v>600</v>
      </c>
      <c r="L29" s="418">
        <v>30</v>
      </c>
      <c r="M29" s="15"/>
      <c r="N29" s="8" t="s">
        <v>919</v>
      </c>
      <c r="O29" s="15"/>
      <c r="Q29" s="413">
        <f t="shared" si="13"/>
        <v>0</v>
      </c>
      <c r="R29" s="413">
        <f t="shared" si="11"/>
        <v>0</v>
      </c>
      <c r="S29" s="413">
        <f t="shared" si="11"/>
        <v>0</v>
      </c>
    </row>
    <row r="30" spans="1:23" ht="54.75" customHeight="1">
      <c r="A30" s="8">
        <v>4</v>
      </c>
      <c r="B30" s="353" t="s">
        <v>100</v>
      </c>
      <c r="C30" s="8" t="s">
        <v>971</v>
      </c>
      <c r="D30" s="8" t="s">
        <v>101</v>
      </c>
      <c r="E30" s="8" t="s">
        <v>52</v>
      </c>
      <c r="F30" s="418">
        <f t="shared" si="16"/>
        <v>264.67</v>
      </c>
      <c r="G30" s="418">
        <v>252.07</v>
      </c>
      <c r="H30" s="418">
        <v>12.6</v>
      </c>
      <c r="I30" s="419">
        <v>0</v>
      </c>
      <c r="J30" s="418">
        <f t="shared" si="17"/>
        <v>264.67</v>
      </c>
      <c r="K30" s="418">
        <v>252.07</v>
      </c>
      <c r="L30" s="418">
        <v>12.6</v>
      </c>
      <c r="M30" s="15"/>
      <c r="N30" s="8" t="s">
        <v>919</v>
      </c>
      <c r="O30" s="15"/>
      <c r="Q30" s="413">
        <f t="shared" si="13"/>
        <v>0</v>
      </c>
      <c r="R30" s="413">
        <f t="shared" si="11"/>
        <v>0</v>
      </c>
      <c r="S30" s="413">
        <f t="shared" si="11"/>
        <v>0</v>
      </c>
    </row>
    <row r="31" spans="1:23">
      <c r="A31" s="6" t="s">
        <v>39</v>
      </c>
      <c r="B31" s="351" t="s">
        <v>118</v>
      </c>
      <c r="C31" s="6"/>
      <c r="D31" s="23">
        <v>0</v>
      </c>
      <c r="E31" s="23"/>
      <c r="F31" s="420">
        <f t="shared" ref="F31:L31" si="18">SUM(F32:F35)</f>
        <v>1624.46</v>
      </c>
      <c r="G31" s="420">
        <f t="shared" si="18"/>
        <v>1547.1</v>
      </c>
      <c r="H31" s="420">
        <f t="shared" si="18"/>
        <v>77.36</v>
      </c>
      <c r="I31" s="420">
        <f t="shared" si="18"/>
        <v>0</v>
      </c>
      <c r="J31" s="420">
        <f t="shared" si="18"/>
        <v>1624.46</v>
      </c>
      <c r="K31" s="420">
        <f t="shared" si="18"/>
        <v>1547.1</v>
      </c>
      <c r="L31" s="420">
        <f t="shared" si="18"/>
        <v>77.36</v>
      </c>
      <c r="M31" s="372">
        <f t="shared" ref="M31" si="19">SUM(M32:M34)</f>
        <v>0</v>
      </c>
      <c r="N31" s="373"/>
      <c r="O31" s="375"/>
      <c r="Q31" s="413">
        <f t="shared" si="13"/>
        <v>0</v>
      </c>
      <c r="R31" s="413">
        <f t="shared" si="11"/>
        <v>0</v>
      </c>
      <c r="S31" s="413">
        <f t="shared" si="11"/>
        <v>0</v>
      </c>
    </row>
    <row r="32" spans="1:23" ht="45" customHeight="1">
      <c r="A32" s="8">
        <v>1</v>
      </c>
      <c r="B32" s="353" t="s">
        <v>119</v>
      </c>
      <c r="C32" s="8" t="s">
        <v>970</v>
      </c>
      <c r="D32" s="8" t="s">
        <v>94</v>
      </c>
      <c r="E32" s="8" t="s">
        <v>52</v>
      </c>
      <c r="F32" s="418">
        <f t="shared" ref="F32:F34" si="20">G32+H32</f>
        <v>367.5</v>
      </c>
      <c r="G32" s="418">
        <v>350</v>
      </c>
      <c r="H32" s="418">
        <v>17.5</v>
      </c>
      <c r="I32" s="419">
        <v>0</v>
      </c>
      <c r="J32" s="418">
        <f t="shared" ref="J32:J35" si="21">K32+L32</f>
        <v>367.5</v>
      </c>
      <c r="K32" s="418">
        <v>350</v>
      </c>
      <c r="L32" s="418">
        <v>17.5</v>
      </c>
      <c r="M32" s="15"/>
      <c r="N32" s="8" t="s">
        <v>920</v>
      </c>
      <c r="O32" s="15"/>
      <c r="Q32" s="413">
        <f t="shared" si="13"/>
        <v>0</v>
      </c>
      <c r="R32" s="413">
        <f t="shared" si="11"/>
        <v>0</v>
      </c>
      <c r="S32" s="413">
        <f t="shared" si="11"/>
        <v>0</v>
      </c>
    </row>
    <row r="33" spans="1:32" ht="45" customHeight="1">
      <c r="A33" s="8">
        <v>2</v>
      </c>
      <c r="B33" s="353" t="s">
        <v>121</v>
      </c>
      <c r="C33" s="8" t="s">
        <v>969</v>
      </c>
      <c r="D33" s="8" t="s">
        <v>94</v>
      </c>
      <c r="E33" s="8" t="s">
        <v>52</v>
      </c>
      <c r="F33" s="418">
        <f t="shared" si="20"/>
        <v>367.5</v>
      </c>
      <c r="G33" s="418">
        <v>350</v>
      </c>
      <c r="H33" s="418">
        <v>17.5</v>
      </c>
      <c r="I33" s="419">
        <v>0</v>
      </c>
      <c r="J33" s="418">
        <f t="shared" si="21"/>
        <v>367.5</v>
      </c>
      <c r="K33" s="418">
        <v>350</v>
      </c>
      <c r="L33" s="418">
        <v>17.5</v>
      </c>
      <c r="M33" s="15"/>
      <c r="N33" s="8" t="s">
        <v>920</v>
      </c>
      <c r="O33" s="15"/>
      <c r="Q33" s="413">
        <f t="shared" si="13"/>
        <v>0</v>
      </c>
      <c r="R33" s="413">
        <f t="shared" si="11"/>
        <v>0</v>
      </c>
      <c r="S33" s="413">
        <f t="shared" si="11"/>
        <v>0</v>
      </c>
    </row>
    <row r="34" spans="1:32" ht="45" customHeight="1">
      <c r="A34" s="8">
        <v>3</v>
      </c>
      <c r="B34" s="353" t="s">
        <v>123</v>
      </c>
      <c r="C34" s="8" t="s">
        <v>968</v>
      </c>
      <c r="D34" s="8" t="s">
        <v>125</v>
      </c>
      <c r="E34" s="8" t="s">
        <v>52</v>
      </c>
      <c r="F34" s="418">
        <f t="shared" si="20"/>
        <v>367.5</v>
      </c>
      <c r="G34" s="418">
        <v>350</v>
      </c>
      <c r="H34" s="418">
        <v>17.5</v>
      </c>
      <c r="I34" s="419">
        <v>0</v>
      </c>
      <c r="J34" s="418">
        <f t="shared" si="21"/>
        <v>367.5</v>
      </c>
      <c r="K34" s="418">
        <v>350</v>
      </c>
      <c r="L34" s="418">
        <v>17.5</v>
      </c>
      <c r="M34" s="15"/>
      <c r="N34" s="8" t="s">
        <v>920</v>
      </c>
      <c r="O34" s="15"/>
      <c r="Q34" s="413">
        <f t="shared" si="13"/>
        <v>0</v>
      </c>
      <c r="R34" s="413">
        <f t="shared" si="11"/>
        <v>0</v>
      </c>
      <c r="S34" s="413">
        <f t="shared" si="11"/>
        <v>0</v>
      </c>
    </row>
    <row r="35" spans="1:32" ht="45" customHeight="1">
      <c r="A35" s="8">
        <v>4</v>
      </c>
      <c r="B35" s="353" t="s">
        <v>126</v>
      </c>
      <c r="C35" s="8" t="s">
        <v>967</v>
      </c>
      <c r="D35" s="8" t="s">
        <v>128</v>
      </c>
      <c r="E35" s="8" t="s">
        <v>52</v>
      </c>
      <c r="F35" s="418">
        <f>G35+H35</f>
        <v>521.96</v>
      </c>
      <c r="G35" s="418">
        <v>497.1</v>
      </c>
      <c r="H35" s="418">
        <v>24.86</v>
      </c>
      <c r="I35" s="419">
        <v>0</v>
      </c>
      <c r="J35" s="418">
        <f t="shared" si="21"/>
        <v>521.96</v>
      </c>
      <c r="K35" s="418">
        <v>497.1</v>
      </c>
      <c r="L35" s="418">
        <v>24.86</v>
      </c>
      <c r="M35" s="15"/>
      <c r="N35" s="8" t="s">
        <v>920</v>
      </c>
      <c r="O35" s="15"/>
      <c r="Q35" s="413">
        <f t="shared" si="13"/>
        <v>0</v>
      </c>
      <c r="R35" s="413">
        <f t="shared" si="11"/>
        <v>0</v>
      </c>
      <c r="S35" s="413">
        <f t="shared" si="11"/>
        <v>0</v>
      </c>
    </row>
    <row r="36" spans="1:32">
      <c r="A36" s="6" t="s">
        <v>44</v>
      </c>
      <c r="B36" s="351" t="s">
        <v>138</v>
      </c>
      <c r="C36" s="24"/>
      <c r="D36" s="23">
        <v>0</v>
      </c>
      <c r="E36" s="23"/>
      <c r="F36" s="420">
        <f t="shared" ref="F36:L36" si="22">SUM(F37:F39)</f>
        <v>2003.6999999999998</v>
      </c>
      <c r="G36" s="420">
        <f t="shared" si="22"/>
        <v>1908.12</v>
      </c>
      <c r="H36" s="420">
        <f t="shared" si="22"/>
        <v>95.58</v>
      </c>
      <c r="I36" s="420">
        <f t="shared" si="22"/>
        <v>0</v>
      </c>
      <c r="J36" s="420">
        <f t="shared" si="22"/>
        <v>2003.6999999999998</v>
      </c>
      <c r="K36" s="420">
        <f t="shared" si="22"/>
        <v>1908.12</v>
      </c>
      <c r="L36" s="420">
        <f t="shared" si="22"/>
        <v>95.58</v>
      </c>
      <c r="M36" s="372">
        <f t="shared" ref="M36" si="23">SUM(M37:M39)</f>
        <v>0</v>
      </c>
      <c r="N36" s="373"/>
      <c r="O36" s="376"/>
      <c r="Q36" s="413">
        <f t="shared" si="13"/>
        <v>0</v>
      </c>
      <c r="R36" s="413">
        <f t="shared" si="11"/>
        <v>0</v>
      </c>
      <c r="S36" s="413">
        <f t="shared" si="11"/>
        <v>0</v>
      </c>
    </row>
    <row r="37" spans="1:32" ht="51" customHeight="1">
      <c r="A37" s="8">
        <v>1</v>
      </c>
      <c r="B37" s="353" t="s">
        <v>139</v>
      </c>
      <c r="C37" s="8" t="s">
        <v>966</v>
      </c>
      <c r="D37" s="22" t="s">
        <v>141</v>
      </c>
      <c r="E37" s="8" t="s">
        <v>52</v>
      </c>
      <c r="F37" s="418">
        <f>G37+H37</f>
        <v>735</v>
      </c>
      <c r="G37" s="418">
        <v>700</v>
      </c>
      <c r="H37" s="418">
        <v>35</v>
      </c>
      <c r="I37" s="419">
        <v>0</v>
      </c>
      <c r="J37" s="418">
        <f>K37+L37</f>
        <v>735</v>
      </c>
      <c r="K37" s="418">
        <v>700</v>
      </c>
      <c r="L37" s="418">
        <v>35</v>
      </c>
      <c r="M37" s="15"/>
      <c r="N37" s="8" t="s">
        <v>921</v>
      </c>
      <c r="O37" s="15"/>
      <c r="Q37" s="413">
        <f t="shared" si="13"/>
        <v>0</v>
      </c>
      <c r="R37" s="413">
        <f t="shared" si="11"/>
        <v>0</v>
      </c>
      <c r="S37" s="413">
        <f t="shared" si="11"/>
        <v>0</v>
      </c>
    </row>
    <row r="38" spans="1:32" ht="60">
      <c r="A38" s="8">
        <v>2</v>
      </c>
      <c r="B38" s="353" t="s">
        <v>828</v>
      </c>
      <c r="C38" s="8" t="s">
        <v>966</v>
      </c>
      <c r="D38" s="22" t="s">
        <v>142</v>
      </c>
      <c r="E38" s="8" t="s">
        <v>52</v>
      </c>
      <c r="F38" s="418">
        <f t="shared" ref="F38" si="24">G38+H38</f>
        <v>331.8</v>
      </c>
      <c r="G38" s="418">
        <v>316</v>
      </c>
      <c r="H38" s="418">
        <v>15.8</v>
      </c>
      <c r="I38" s="419">
        <v>0</v>
      </c>
      <c r="J38" s="418">
        <f t="shared" ref="J38" si="25">K38+L38</f>
        <v>331.8</v>
      </c>
      <c r="K38" s="418">
        <v>316</v>
      </c>
      <c r="L38" s="418">
        <v>15.8</v>
      </c>
      <c r="M38" s="15"/>
      <c r="N38" s="8" t="s">
        <v>921</v>
      </c>
      <c r="O38" s="15"/>
      <c r="Q38" s="413">
        <f t="shared" si="13"/>
        <v>0</v>
      </c>
      <c r="R38" s="413">
        <f t="shared" ref="R38:R46" si="26">+G38-K38</f>
        <v>0</v>
      </c>
      <c r="S38" s="413">
        <f t="shared" ref="S38:S46" si="27">+H38-L38</f>
        <v>0</v>
      </c>
    </row>
    <row r="39" spans="1:32" ht="60">
      <c r="A39" s="8">
        <v>3</v>
      </c>
      <c r="B39" s="353" t="s">
        <v>143</v>
      </c>
      <c r="C39" s="8" t="s">
        <v>966</v>
      </c>
      <c r="D39" s="8" t="s">
        <v>829</v>
      </c>
      <c r="E39" s="8" t="s">
        <v>52</v>
      </c>
      <c r="F39" s="418">
        <f>G39+H39</f>
        <v>936.9</v>
      </c>
      <c r="G39" s="418">
        <v>892.12</v>
      </c>
      <c r="H39" s="418">
        <v>44.78</v>
      </c>
      <c r="I39" s="419">
        <v>0</v>
      </c>
      <c r="J39" s="418">
        <f>K39+L39</f>
        <v>936.9</v>
      </c>
      <c r="K39" s="418">
        <v>892.12</v>
      </c>
      <c r="L39" s="418">
        <v>44.78</v>
      </c>
      <c r="M39" s="15"/>
      <c r="N39" s="8" t="s">
        <v>921</v>
      </c>
      <c r="O39" s="15"/>
      <c r="Q39" s="413">
        <f t="shared" si="13"/>
        <v>0</v>
      </c>
      <c r="R39" s="413">
        <f t="shared" si="26"/>
        <v>0</v>
      </c>
      <c r="S39" s="413">
        <f t="shared" si="27"/>
        <v>0</v>
      </c>
    </row>
    <row r="40" spans="1:32">
      <c r="A40" s="6" t="s">
        <v>549</v>
      </c>
      <c r="B40" s="351" t="s">
        <v>148</v>
      </c>
      <c r="C40" s="24"/>
      <c r="D40" s="23">
        <v>0</v>
      </c>
      <c r="E40" s="23"/>
      <c r="F40" s="420">
        <f t="shared" ref="F40:L40" si="28">SUM(F41:F42)</f>
        <v>1818.69</v>
      </c>
      <c r="G40" s="420">
        <f t="shared" si="28"/>
        <v>1731.69</v>
      </c>
      <c r="H40" s="420">
        <f t="shared" si="28"/>
        <v>87</v>
      </c>
      <c r="I40" s="420">
        <f t="shared" si="28"/>
        <v>0</v>
      </c>
      <c r="J40" s="420">
        <f t="shared" si="28"/>
        <v>1818.69</v>
      </c>
      <c r="K40" s="420">
        <f t="shared" si="28"/>
        <v>1731.69</v>
      </c>
      <c r="L40" s="420">
        <f t="shared" si="28"/>
        <v>87</v>
      </c>
      <c r="M40" s="372">
        <f t="shared" ref="M40" si="29">SUM(M41:M43)</f>
        <v>0</v>
      </c>
      <c r="N40" s="130"/>
      <c r="O40" s="16"/>
      <c r="Q40" s="413">
        <f t="shared" si="13"/>
        <v>0</v>
      </c>
      <c r="R40" s="413">
        <f t="shared" si="26"/>
        <v>0</v>
      </c>
      <c r="S40" s="413">
        <f t="shared" si="27"/>
        <v>0</v>
      </c>
    </row>
    <row r="41" spans="1:32" ht="51.75" customHeight="1">
      <c r="A41" s="21">
        <v>1</v>
      </c>
      <c r="B41" s="354" t="s">
        <v>149</v>
      </c>
      <c r="C41" s="21" t="s">
        <v>965</v>
      </c>
      <c r="D41" s="21" t="s">
        <v>151</v>
      </c>
      <c r="E41" s="21" t="s">
        <v>52</v>
      </c>
      <c r="F41" s="418">
        <f t="shared" ref="F41:F42" si="30">G41+H41</f>
        <v>998</v>
      </c>
      <c r="G41" s="418">
        <v>950</v>
      </c>
      <c r="H41" s="418">
        <v>48</v>
      </c>
      <c r="I41" s="419"/>
      <c r="J41" s="418">
        <f t="shared" ref="J41:J42" si="31">K41+L41</f>
        <v>998</v>
      </c>
      <c r="K41" s="418">
        <v>950</v>
      </c>
      <c r="L41" s="418">
        <v>48</v>
      </c>
      <c r="M41" s="15"/>
      <c r="N41" s="8" t="s">
        <v>922</v>
      </c>
      <c r="O41" s="15"/>
      <c r="Q41" s="413">
        <f t="shared" si="13"/>
        <v>0</v>
      </c>
      <c r="R41" s="413">
        <f t="shared" si="26"/>
        <v>0</v>
      </c>
      <c r="S41" s="413">
        <f t="shared" si="27"/>
        <v>0</v>
      </c>
    </row>
    <row r="42" spans="1:32" ht="45">
      <c r="A42" s="21">
        <v>2</v>
      </c>
      <c r="B42" s="354" t="s">
        <v>152</v>
      </c>
      <c r="C42" s="21" t="s">
        <v>964</v>
      </c>
      <c r="D42" s="21" t="s">
        <v>154</v>
      </c>
      <c r="E42" s="21" t="s">
        <v>52</v>
      </c>
      <c r="F42" s="418">
        <f t="shared" si="30"/>
        <v>820.69</v>
      </c>
      <c r="G42" s="418">
        <v>781.69</v>
      </c>
      <c r="H42" s="418">
        <v>39</v>
      </c>
      <c r="I42" s="419"/>
      <c r="J42" s="418">
        <f t="shared" si="31"/>
        <v>820.69</v>
      </c>
      <c r="K42" s="418">
        <v>781.69</v>
      </c>
      <c r="L42" s="418">
        <v>39</v>
      </c>
      <c r="M42" s="15"/>
      <c r="N42" s="8" t="s">
        <v>922</v>
      </c>
      <c r="O42" s="15"/>
      <c r="Q42" s="413">
        <f t="shared" si="13"/>
        <v>0</v>
      </c>
      <c r="R42" s="413">
        <f t="shared" si="26"/>
        <v>0</v>
      </c>
      <c r="S42" s="413">
        <f t="shared" si="27"/>
        <v>0</v>
      </c>
    </row>
    <row r="43" spans="1:32">
      <c r="A43" s="6" t="s">
        <v>550</v>
      </c>
      <c r="B43" s="351" t="s">
        <v>186</v>
      </c>
      <c r="C43" s="24"/>
      <c r="D43" s="23">
        <v>0</v>
      </c>
      <c r="E43" s="23"/>
      <c r="F43" s="420">
        <f t="shared" ref="F43:L43" si="32">SUM(F44:F46)</f>
        <v>1813.4</v>
      </c>
      <c r="G43" s="420">
        <f t="shared" si="32"/>
        <v>1727.04</v>
      </c>
      <c r="H43" s="420">
        <f t="shared" si="32"/>
        <v>86.36</v>
      </c>
      <c r="I43" s="420">
        <f t="shared" si="32"/>
        <v>0</v>
      </c>
      <c r="J43" s="420">
        <f t="shared" si="32"/>
        <v>1813.4</v>
      </c>
      <c r="K43" s="420">
        <f t="shared" si="32"/>
        <v>1727.04</v>
      </c>
      <c r="L43" s="420">
        <f t="shared" si="32"/>
        <v>86.36</v>
      </c>
      <c r="M43" s="372">
        <f t="shared" ref="M43" si="33">SUM(M44:M46)</f>
        <v>0</v>
      </c>
      <c r="N43" s="373"/>
      <c r="O43" s="375"/>
      <c r="Q43" s="413">
        <f t="shared" si="13"/>
        <v>0</v>
      </c>
      <c r="R43" s="413">
        <f t="shared" si="26"/>
        <v>0</v>
      </c>
      <c r="S43" s="413">
        <f t="shared" si="27"/>
        <v>0</v>
      </c>
    </row>
    <row r="44" spans="1:32" ht="51" customHeight="1">
      <c r="A44" s="8">
        <v>1</v>
      </c>
      <c r="B44" s="381" t="s">
        <v>187</v>
      </c>
      <c r="C44" s="8" t="s">
        <v>188</v>
      </c>
      <c r="D44" s="8" t="s">
        <v>189</v>
      </c>
      <c r="E44" s="407" t="s">
        <v>52</v>
      </c>
      <c r="F44" s="418">
        <f t="shared" ref="F44:F46" si="34">G44+H44</f>
        <v>395.85</v>
      </c>
      <c r="G44" s="418">
        <v>377</v>
      </c>
      <c r="H44" s="418">
        <v>18.850000000000001</v>
      </c>
      <c r="I44" s="419"/>
      <c r="J44" s="418">
        <f t="shared" ref="J44:J46" si="35">K44+L44</f>
        <v>395.85</v>
      </c>
      <c r="K44" s="418">
        <v>377</v>
      </c>
      <c r="L44" s="418">
        <v>18.850000000000001</v>
      </c>
      <c r="M44" s="15"/>
      <c r="N44" s="8" t="s">
        <v>923</v>
      </c>
      <c r="O44" s="15"/>
      <c r="Q44" s="413">
        <f t="shared" si="13"/>
        <v>0</v>
      </c>
      <c r="R44" s="413">
        <f t="shared" si="26"/>
        <v>0</v>
      </c>
      <c r="S44" s="413">
        <f t="shared" si="27"/>
        <v>0</v>
      </c>
    </row>
    <row r="45" spans="1:32" ht="54" customHeight="1">
      <c r="A45" s="8">
        <v>2</v>
      </c>
      <c r="B45" s="408" t="s">
        <v>190</v>
      </c>
      <c r="C45" s="409" t="s">
        <v>191</v>
      </c>
      <c r="D45" s="409" t="s">
        <v>192</v>
      </c>
      <c r="E45" s="407" t="s">
        <v>52</v>
      </c>
      <c r="F45" s="418">
        <f t="shared" si="34"/>
        <v>577.5</v>
      </c>
      <c r="G45" s="418">
        <v>550</v>
      </c>
      <c r="H45" s="418">
        <v>27.5</v>
      </c>
      <c r="I45" s="419"/>
      <c r="J45" s="418">
        <f t="shared" si="35"/>
        <v>577.5</v>
      </c>
      <c r="K45" s="418">
        <v>550</v>
      </c>
      <c r="L45" s="418">
        <v>27.5</v>
      </c>
      <c r="M45" s="15"/>
      <c r="N45" s="8" t="s">
        <v>923</v>
      </c>
      <c r="O45" s="15"/>
      <c r="Q45" s="413">
        <f t="shared" si="13"/>
        <v>0</v>
      </c>
      <c r="R45" s="413">
        <f t="shared" si="26"/>
        <v>0</v>
      </c>
      <c r="S45" s="413">
        <f t="shared" si="27"/>
        <v>0</v>
      </c>
    </row>
    <row r="46" spans="1:32" ht="59.25" customHeight="1">
      <c r="A46" s="8">
        <v>3</v>
      </c>
      <c r="B46" s="381" t="s">
        <v>193</v>
      </c>
      <c r="C46" s="8" t="s">
        <v>194</v>
      </c>
      <c r="D46" s="8" t="s">
        <v>110</v>
      </c>
      <c r="E46" s="407" t="s">
        <v>52</v>
      </c>
      <c r="F46" s="418">
        <f t="shared" si="34"/>
        <v>840.05</v>
      </c>
      <c r="G46" s="418">
        <v>800.04</v>
      </c>
      <c r="H46" s="418">
        <v>40.01</v>
      </c>
      <c r="I46" s="419"/>
      <c r="J46" s="418">
        <f t="shared" si="35"/>
        <v>840.05</v>
      </c>
      <c r="K46" s="418">
        <v>800.04</v>
      </c>
      <c r="L46" s="418">
        <v>40.01</v>
      </c>
      <c r="M46" s="15"/>
      <c r="N46" s="8" t="s">
        <v>923</v>
      </c>
      <c r="O46" s="15"/>
      <c r="Q46" s="413">
        <f t="shared" si="13"/>
        <v>0</v>
      </c>
      <c r="R46" s="413">
        <f t="shared" si="26"/>
        <v>0</v>
      </c>
      <c r="S46" s="413">
        <f t="shared" si="27"/>
        <v>0</v>
      </c>
    </row>
    <row r="47" spans="1:32">
      <c r="A47" s="6" t="s">
        <v>551</v>
      </c>
      <c r="B47" s="358" t="s">
        <v>223</v>
      </c>
      <c r="C47" s="24"/>
      <c r="D47" s="23">
        <v>0</v>
      </c>
      <c r="E47" s="23"/>
      <c r="F47" s="420">
        <f t="shared" ref="F47:L47" si="36">SUM(F48:F50)</f>
        <v>1170.5500000000002</v>
      </c>
      <c r="G47" s="420">
        <f t="shared" si="36"/>
        <v>1115.5500000000002</v>
      </c>
      <c r="H47" s="420">
        <f t="shared" si="36"/>
        <v>55</v>
      </c>
      <c r="I47" s="420">
        <f t="shared" si="36"/>
        <v>0</v>
      </c>
      <c r="J47" s="420">
        <f t="shared" si="36"/>
        <v>813.1</v>
      </c>
      <c r="K47" s="420">
        <f t="shared" si="36"/>
        <v>773.7</v>
      </c>
      <c r="L47" s="420">
        <f t="shared" si="36"/>
        <v>39.4</v>
      </c>
      <c r="M47" s="372">
        <f t="shared" ref="M47" si="37">SUM(M48:M50)</f>
        <v>0</v>
      </c>
      <c r="N47" s="373"/>
      <c r="O47" s="16"/>
      <c r="Q47" s="413"/>
      <c r="R47" s="413"/>
      <c r="S47" s="413"/>
    </row>
    <row r="48" spans="1:32" ht="59.25" customHeight="1">
      <c r="A48" s="8">
        <v>1</v>
      </c>
      <c r="B48" s="353" t="s">
        <v>224</v>
      </c>
      <c r="C48" s="8" t="s">
        <v>939</v>
      </c>
      <c r="D48" s="8" t="s">
        <v>226</v>
      </c>
      <c r="E48" s="21" t="s">
        <v>52</v>
      </c>
      <c r="F48" s="418">
        <f t="shared" ref="F48:F50" si="38">G48+H48</f>
        <v>270.85000000000002</v>
      </c>
      <c r="G48" s="418">
        <v>257.85000000000002</v>
      </c>
      <c r="H48" s="418">
        <v>13</v>
      </c>
      <c r="I48" s="419"/>
      <c r="J48" s="418">
        <f t="shared" ref="J48:J50" si="39">K48+L48</f>
        <v>270.85000000000002</v>
      </c>
      <c r="K48" s="418">
        <v>257.85000000000002</v>
      </c>
      <c r="L48" s="418">
        <v>13</v>
      </c>
      <c r="M48" s="15"/>
      <c r="N48" s="8" t="s">
        <v>924</v>
      </c>
      <c r="O48" s="15"/>
      <c r="Q48" s="413">
        <f t="shared" si="13"/>
        <v>0</v>
      </c>
      <c r="R48" s="413">
        <f t="shared" ref="R48:R50" si="40">+G48-K48</f>
        <v>0</v>
      </c>
      <c r="S48" s="413">
        <f t="shared" ref="S48:S50" si="41">+H48-L48</f>
        <v>0</v>
      </c>
      <c r="U48" s="548" t="s">
        <v>974</v>
      </c>
      <c r="V48" s="548"/>
      <c r="W48" s="548"/>
      <c r="X48" s="548" t="s">
        <v>975</v>
      </c>
      <c r="Y48" s="548"/>
      <c r="Z48" s="548"/>
      <c r="AA48" s="548" t="s">
        <v>977</v>
      </c>
      <c r="AB48" s="548"/>
      <c r="AC48" s="548"/>
      <c r="AD48" s="548" t="s">
        <v>976</v>
      </c>
      <c r="AE48" s="548"/>
      <c r="AF48" s="548"/>
    </row>
    <row r="49" spans="1:32" ht="54" customHeight="1">
      <c r="A49" s="8">
        <v>2</v>
      </c>
      <c r="B49" s="398" t="s">
        <v>227</v>
      </c>
      <c r="C49" s="397" t="s">
        <v>940</v>
      </c>
      <c r="D49" s="397" t="s">
        <v>229</v>
      </c>
      <c r="E49" s="410" t="s">
        <v>916</v>
      </c>
      <c r="F49" s="418">
        <f t="shared" si="38"/>
        <v>629.85</v>
      </c>
      <c r="G49" s="418">
        <v>599.85</v>
      </c>
      <c r="H49" s="418">
        <v>30</v>
      </c>
      <c r="I49" s="419"/>
      <c r="J49" s="418">
        <f t="shared" si="39"/>
        <v>272.39999999999998</v>
      </c>
      <c r="K49" s="418">
        <v>258</v>
      </c>
      <c r="L49" s="418">
        <v>14.4</v>
      </c>
      <c r="M49" s="395"/>
      <c r="N49" s="397" t="s">
        <v>927</v>
      </c>
      <c r="O49" s="395"/>
      <c r="Q49" s="413">
        <f t="shared" si="13"/>
        <v>357.45000000000005</v>
      </c>
      <c r="R49" s="413">
        <f t="shared" si="40"/>
        <v>341.85</v>
      </c>
      <c r="S49" s="413">
        <f t="shared" si="41"/>
        <v>15.6</v>
      </c>
      <c r="U49" s="413">
        <f>SUM(V49:W49)</f>
        <v>572.4</v>
      </c>
      <c r="V49" s="425">
        <f>258+300</f>
        <v>558</v>
      </c>
      <c r="W49" s="425">
        <v>14.4</v>
      </c>
      <c r="X49">
        <f>SUM(Y49:Z49)</f>
        <v>57.450000000000024</v>
      </c>
      <c r="Y49" s="417">
        <f>+G49-V49</f>
        <v>41.850000000000023</v>
      </c>
      <c r="Z49" s="417">
        <f>+H49-W49</f>
        <v>15.6</v>
      </c>
      <c r="AA49">
        <f>SUM(AB49:AC49)</f>
        <v>364.35</v>
      </c>
      <c r="AB49" s="417">
        <v>345.68</v>
      </c>
      <c r="AC49" s="417">
        <v>18.670000000000002</v>
      </c>
      <c r="AD49" s="417">
        <f>+AE49+AF49</f>
        <v>6.8999999999999861</v>
      </c>
      <c r="AE49" s="417">
        <f>+AB49-R49</f>
        <v>3.8299999999999841</v>
      </c>
      <c r="AF49" s="417">
        <f>+AC49-S49</f>
        <v>3.0700000000000021</v>
      </c>
    </row>
    <row r="50" spans="1:32" ht="59.25" customHeight="1">
      <c r="A50" s="8">
        <v>3</v>
      </c>
      <c r="B50" s="353" t="s">
        <v>230</v>
      </c>
      <c r="C50" s="8" t="s">
        <v>941</v>
      </c>
      <c r="D50" s="8" t="s">
        <v>110</v>
      </c>
      <c r="E50" s="21" t="s">
        <v>52</v>
      </c>
      <c r="F50" s="418">
        <f t="shared" si="38"/>
        <v>269.85000000000002</v>
      </c>
      <c r="G50" s="418">
        <v>257.85000000000002</v>
      </c>
      <c r="H50" s="418">
        <v>12</v>
      </c>
      <c r="I50" s="419"/>
      <c r="J50" s="418">
        <f t="shared" si="39"/>
        <v>269.85000000000002</v>
      </c>
      <c r="K50" s="418">
        <v>257.85000000000002</v>
      </c>
      <c r="L50" s="418">
        <v>12</v>
      </c>
      <c r="M50" s="15"/>
      <c r="N50" s="8" t="s">
        <v>924</v>
      </c>
      <c r="O50" s="15"/>
      <c r="Q50" s="413">
        <f t="shared" si="13"/>
        <v>0</v>
      </c>
      <c r="R50" s="413">
        <f t="shared" si="40"/>
        <v>0</v>
      </c>
      <c r="S50" s="413">
        <f t="shared" si="41"/>
        <v>0</v>
      </c>
    </row>
    <row r="51" spans="1:32">
      <c r="A51" s="6" t="s">
        <v>552</v>
      </c>
      <c r="B51" s="351" t="s">
        <v>246</v>
      </c>
      <c r="C51" s="24"/>
      <c r="D51" s="23">
        <v>0</v>
      </c>
      <c r="E51" s="23"/>
      <c r="F51" s="421">
        <f t="shared" ref="F51:L51" si="42">SUM(F52:F53)</f>
        <v>1890</v>
      </c>
      <c r="G51" s="421">
        <f t="shared" si="42"/>
        <v>1800</v>
      </c>
      <c r="H51" s="421">
        <f t="shared" si="42"/>
        <v>90</v>
      </c>
      <c r="I51" s="421">
        <f t="shared" si="42"/>
        <v>0</v>
      </c>
      <c r="J51" s="421">
        <f t="shared" si="42"/>
        <v>1822.1</v>
      </c>
      <c r="K51" s="421">
        <f t="shared" si="42"/>
        <v>1732.1</v>
      </c>
      <c r="L51" s="421">
        <f t="shared" si="42"/>
        <v>90</v>
      </c>
      <c r="M51" s="372">
        <f t="shared" ref="M51" si="43">SUM(M52:M54)</f>
        <v>0</v>
      </c>
      <c r="N51" s="130"/>
      <c r="O51" s="16"/>
      <c r="Q51" s="413"/>
      <c r="R51" s="413"/>
      <c r="S51" s="413"/>
    </row>
    <row r="52" spans="1:32" ht="50.25" customHeight="1">
      <c r="A52" s="397">
        <v>1</v>
      </c>
      <c r="B52" s="411" t="s">
        <v>814</v>
      </c>
      <c r="C52" s="412" t="s">
        <v>963</v>
      </c>
      <c r="D52" s="412" t="s">
        <v>911</v>
      </c>
      <c r="E52" s="397" t="s">
        <v>916</v>
      </c>
      <c r="F52" s="422">
        <f>G52+H52</f>
        <v>766.5</v>
      </c>
      <c r="G52" s="422">
        <v>730</v>
      </c>
      <c r="H52" s="422">
        <v>36.5</v>
      </c>
      <c r="I52" s="422"/>
      <c r="J52" s="422">
        <f>K52+L52</f>
        <v>698.6</v>
      </c>
      <c r="K52" s="422">
        <v>662.1</v>
      </c>
      <c r="L52" s="422">
        <v>36.5</v>
      </c>
      <c r="M52" s="397"/>
      <c r="N52" s="8" t="s">
        <v>925</v>
      </c>
      <c r="O52" s="397"/>
      <c r="Q52" s="413">
        <f t="shared" si="13"/>
        <v>67.899999999999977</v>
      </c>
      <c r="R52" s="413">
        <f t="shared" ref="R52:R67" si="44">+G52-K52</f>
        <v>67.899999999999977</v>
      </c>
      <c r="S52" s="413">
        <f t="shared" ref="S52:S67" si="45">+H52-L52</f>
        <v>0</v>
      </c>
      <c r="U52" s="425">
        <f>V52+W52</f>
        <v>698.6</v>
      </c>
      <c r="V52" s="425">
        <v>662.1</v>
      </c>
      <c r="W52" s="425">
        <v>36.5</v>
      </c>
    </row>
    <row r="53" spans="1:32" ht="59.25" customHeight="1">
      <c r="A53" s="8">
        <v>3</v>
      </c>
      <c r="B53" s="377" t="s">
        <v>912</v>
      </c>
      <c r="C53" s="9" t="s">
        <v>962</v>
      </c>
      <c r="D53" s="9" t="s">
        <v>341</v>
      </c>
      <c r="E53" s="8" t="s">
        <v>52</v>
      </c>
      <c r="F53" s="422">
        <f t="shared" ref="F53" si="46">G53+H53</f>
        <v>1123.5</v>
      </c>
      <c r="G53" s="422">
        <v>1070</v>
      </c>
      <c r="H53" s="422">
        <v>53.5</v>
      </c>
      <c r="I53" s="422"/>
      <c r="J53" s="422">
        <f>K53+L53</f>
        <v>1123.5</v>
      </c>
      <c r="K53" s="422">
        <v>1070</v>
      </c>
      <c r="L53" s="422">
        <v>53.5</v>
      </c>
      <c r="M53" s="8"/>
      <c r="N53" s="8" t="s">
        <v>925</v>
      </c>
      <c r="O53" s="8"/>
      <c r="Q53" s="413">
        <f t="shared" si="13"/>
        <v>0</v>
      </c>
      <c r="R53" s="413">
        <f t="shared" si="44"/>
        <v>0</v>
      </c>
      <c r="S53" s="413">
        <f t="shared" si="45"/>
        <v>0</v>
      </c>
    </row>
    <row r="54" spans="1:32">
      <c r="A54" s="25" t="s">
        <v>710</v>
      </c>
      <c r="B54" s="361" t="s">
        <v>275</v>
      </c>
      <c r="C54" s="26"/>
      <c r="D54" s="23">
        <v>0</v>
      </c>
      <c r="E54" s="23"/>
      <c r="F54" s="420">
        <f t="shared" ref="F54:L54" si="47">SUM(F55:F57)</f>
        <v>1820.8</v>
      </c>
      <c r="G54" s="420">
        <f t="shared" si="47"/>
        <v>1733.8</v>
      </c>
      <c r="H54" s="420">
        <f t="shared" si="47"/>
        <v>87</v>
      </c>
      <c r="I54" s="420">
        <f t="shared" si="47"/>
        <v>0</v>
      </c>
      <c r="J54" s="420">
        <f t="shared" si="47"/>
        <v>1820.8</v>
      </c>
      <c r="K54" s="420">
        <f t="shared" si="47"/>
        <v>1733.8</v>
      </c>
      <c r="L54" s="420">
        <f t="shared" si="47"/>
        <v>87</v>
      </c>
      <c r="M54" s="372">
        <f t="shared" ref="M54" si="48">SUM(M55:M57)</f>
        <v>0</v>
      </c>
      <c r="N54" s="373"/>
      <c r="O54" s="16"/>
      <c r="Q54" s="413">
        <f t="shared" si="13"/>
        <v>0</v>
      </c>
      <c r="R54" s="413">
        <f t="shared" si="44"/>
        <v>0</v>
      </c>
      <c r="S54" s="413">
        <f t="shared" si="45"/>
        <v>0</v>
      </c>
    </row>
    <row r="55" spans="1:32" ht="55.5" customHeight="1">
      <c r="A55" s="27">
        <v>1</v>
      </c>
      <c r="B55" s="362" t="s">
        <v>276</v>
      </c>
      <c r="C55" s="27" t="s">
        <v>961</v>
      </c>
      <c r="D55" s="8" t="s">
        <v>278</v>
      </c>
      <c r="E55" s="27" t="s">
        <v>52</v>
      </c>
      <c r="F55" s="418">
        <f t="shared" ref="F55:F57" si="49">G55+H55</f>
        <v>1316.8</v>
      </c>
      <c r="G55" s="418">
        <v>1253.8</v>
      </c>
      <c r="H55" s="418">
        <v>63</v>
      </c>
      <c r="I55" s="419">
        <v>0</v>
      </c>
      <c r="J55" s="418">
        <f t="shared" ref="J55:J57" si="50">K55+L55</f>
        <v>1316.8</v>
      </c>
      <c r="K55" s="418">
        <v>1253.8</v>
      </c>
      <c r="L55" s="418">
        <v>63</v>
      </c>
      <c r="M55" s="15"/>
      <c r="N55" s="8" t="s">
        <v>926</v>
      </c>
      <c r="O55" s="15"/>
      <c r="Q55" s="413">
        <f t="shared" si="13"/>
        <v>0</v>
      </c>
      <c r="R55" s="413">
        <f t="shared" si="44"/>
        <v>0</v>
      </c>
      <c r="S55" s="413">
        <f t="shared" si="45"/>
        <v>0</v>
      </c>
    </row>
    <row r="56" spans="1:32" ht="55.5" customHeight="1">
      <c r="A56" s="27">
        <v>2</v>
      </c>
      <c r="B56" s="362" t="s">
        <v>279</v>
      </c>
      <c r="C56" s="27" t="s">
        <v>960</v>
      </c>
      <c r="D56" s="8" t="s">
        <v>281</v>
      </c>
      <c r="E56" s="27" t="s">
        <v>52</v>
      </c>
      <c r="F56" s="418">
        <f t="shared" si="49"/>
        <v>420</v>
      </c>
      <c r="G56" s="418">
        <v>400</v>
      </c>
      <c r="H56" s="418">
        <v>20</v>
      </c>
      <c r="I56" s="419">
        <v>0</v>
      </c>
      <c r="J56" s="418">
        <f t="shared" si="50"/>
        <v>420</v>
      </c>
      <c r="K56" s="418">
        <v>400</v>
      </c>
      <c r="L56" s="418">
        <v>20</v>
      </c>
      <c r="M56" s="15"/>
      <c r="N56" s="8" t="s">
        <v>926</v>
      </c>
      <c r="O56" s="15"/>
      <c r="Q56" s="413">
        <f t="shared" si="13"/>
        <v>0</v>
      </c>
      <c r="R56" s="413">
        <f t="shared" si="44"/>
        <v>0</v>
      </c>
      <c r="S56" s="413">
        <f t="shared" si="45"/>
        <v>0</v>
      </c>
    </row>
    <row r="57" spans="1:32" ht="55.5" customHeight="1">
      <c r="A57" s="27">
        <v>3</v>
      </c>
      <c r="B57" s="362" t="s">
        <v>282</v>
      </c>
      <c r="C57" s="27" t="s">
        <v>275</v>
      </c>
      <c r="D57" s="8" t="s">
        <v>283</v>
      </c>
      <c r="E57" s="27" t="s">
        <v>52</v>
      </c>
      <c r="F57" s="418">
        <f t="shared" si="49"/>
        <v>84</v>
      </c>
      <c r="G57" s="418">
        <v>80</v>
      </c>
      <c r="H57" s="418">
        <v>4</v>
      </c>
      <c r="I57" s="419">
        <v>0</v>
      </c>
      <c r="J57" s="418">
        <f t="shared" si="50"/>
        <v>84</v>
      </c>
      <c r="K57" s="418">
        <v>80</v>
      </c>
      <c r="L57" s="418">
        <v>4</v>
      </c>
      <c r="M57" s="15"/>
      <c r="N57" s="8" t="s">
        <v>926</v>
      </c>
      <c r="O57" s="15"/>
      <c r="Q57" s="413">
        <f t="shared" si="13"/>
        <v>0</v>
      </c>
      <c r="R57" s="413">
        <f t="shared" si="44"/>
        <v>0</v>
      </c>
      <c r="S57" s="413">
        <f t="shared" si="45"/>
        <v>0</v>
      </c>
    </row>
    <row r="58" spans="1:32">
      <c r="A58" s="6" t="s">
        <v>711</v>
      </c>
      <c r="B58" s="351" t="s">
        <v>303</v>
      </c>
      <c r="C58" s="24"/>
      <c r="D58" s="23">
        <v>0</v>
      </c>
      <c r="E58" s="23"/>
      <c r="F58" s="420">
        <f t="shared" ref="F58:L58" si="51">SUM(F59:F59)</f>
        <v>1996.05</v>
      </c>
      <c r="G58" s="420">
        <f t="shared" si="51"/>
        <v>1901</v>
      </c>
      <c r="H58" s="420">
        <f t="shared" si="51"/>
        <v>95.05</v>
      </c>
      <c r="I58" s="420">
        <f t="shared" si="51"/>
        <v>0</v>
      </c>
      <c r="J58" s="420">
        <f t="shared" si="51"/>
        <v>1996.05</v>
      </c>
      <c r="K58" s="420">
        <f t="shared" si="51"/>
        <v>1901</v>
      </c>
      <c r="L58" s="420">
        <f t="shared" si="51"/>
        <v>95.05</v>
      </c>
      <c r="M58" s="372">
        <f t="shared" ref="M58" si="52">SUM(M59:M61)</f>
        <v>0</v>
      </c>
      <c r="N58" s="373"/>
      <c r="O58" s="375"/>
      <c r="Q58" s="413">
        <f t="shared" si="13"/>
        <v>0</v>
      </c>
      <c r="R58" s="413">
        <f t="shared" si="44"/>
        <v>0</v>
      </c>
      <c r="S58" s="413">
        <f t="shared" si="45"/>
        <v>0</v>
      </c>
    </row>
    <row r="59" spans="1:32" ht="45">
      <c r="A59" s="8">
        <v>1</v>
      </c>
      <c r="B59" s="353" t="s">
        <v>304</v>
      </c>
      <c r="C59" s="8" t="s">
        <v>303</v>
      </c>
      <c r="D59" s="8" t="s">
        <v>305</v>
      </c>
      <c r="E59" s="27" t="s">
        <v>52</v>
      </c>
      <c r="F59" s="418">
        <f t="shared" ref="F59" si="53">G59+H59</f>
        <v>1996.05</v>
      </c>
      <c r="G59" s="418">
        <v>1901</v>
      </c>
      <c r="H59" s="418">
        <v>95.05</v>
      </c>
      <c r="I59" s="419">
        <v>0</v>
      </c>
      <c r="J59" s="418">
        <f t="shared" ref="J59" si="54">K59+L59</f>
        <v>1996.05</v>
      </c>
      <c r="K59" s="418">
        <v>1901</v>
      </c>
      <c r="L59" s="418">
        <v>95.05</v>
      </c>
      <c r="M59" s="15"/>
      <c r="N59" s="397" t="s">
        <v>927</v>
      </c>
      <c r="O59" s="15"/>
      <c r="Q59" s="413">
        <f t="shared" si="13"/>
        <v>0</v>
      </c>
      <c r="R59" s="413">
        <f t="shared" si="44"/>
        <v>0</v>
      </c>
      <c r="S59" s="413">
        <f t="shared" si="45"/>
        <v>0</v>
      </c>
    </row>
    <row r="60" spans="1:32">
      <c r="A60" s="6" t="s">
        <v>712</v>
      </c>
      <c r="B60" s="351" t="s">
        <v>328</v>
      </c>
      <c r="C60" s="24"/>
      <c r="D60" s="23">
        <v>0</v>
      </c>
      <c r="E60" s="23"/>
      <c r="F60" s="420">
        <f t="shared" ref="F60:L60" si="55">SUM(F61:F62)</f>
        <v>1824.67</v>
      </c>
      <c r="G60" s="420">
        <f t="shared" si="55"/>
        <v>1737.67</v>
      </c>
      <c r="H60" s="420">
        <f t="shared" si="55"/>
        <v>87</v>
      </c>
      <c r="I60" s="420">
        <f t="shared" si="55"/>
        <v>0</v>
      </c>
      <c r="J60" s="420">
        <f t="shared" si="55"/>
        <v>1824.67</v>
      </c>
      <c r="K60" s="420">
        <f t="shared" si="55"/>
        <v>1737.67</v>
      </c>
      <c r="L60" s="420">
        <f t="shared" si="55"/>
        <v>87</v>
      </c>
      <c r="M60" s="372">
        <f t="shared" ref="M60" si="56">SUM(M61:M63)</f>
        <v>0</v>
      </c>
      <c r="N60" s="373"/>
      <c r="O60" s="375"/>
      <c r="Q60" s="413">
        <f t="shared" si="13"/>
        <v>0</v>
      </c>
      <c r="R60" s="413">
        <f t="shared" si="44"/>
        <v>0</v>
      </c>
      <c r="S60" s="413">
        <f t="shared" si="45"/>
        <v>0</v>
      </c>
    </row>
    <row r="61" spans="1:32" ht="57.75" customHeight="1">
      <c r="A61" s="8">
        <v>1</v>
      </c>
      <c r="B61" s="353" t="s">
        <v>928</v>
      </c>
      <c r="C61" s="8" t="s">
        <v>959</v>
      </c>
      <c r="D61" s="8" t="s">
        <v>128</v>
      </c>
      <c r="E61" s="27" t="s">
        <v>52</v>
      </c>
      <c r="F61" s="418">
        <f t="shared" ref="F61:F62" si="57">G61+H61</f>
        <v>1050</v>
      </c>
      <c r="G61" s="418">
        <v>1000</v>
      </c>
      <c r="H61" s="418">
        <v>50</v>
      </c>
      <c r="I61" s="419">
        <v>0</v>
      </c>
      <c r="J61" s="418">
        <f t="shared" ref="J61:J62" si="58">K61+L61</f>
        <v>1050</v>
      </c>
      <c r="K61" s="418">
        <v>1000</v>
      </c>
      <c r="L61" s="418">
        <v>50</v>
      </c>
      <c r="M61" s="15"/>
      <c r="N61" s="8" t="s">
        <v>929</v>
      </c>
      <c r="O61" s="15"/>
      <c r="Q61" s="413">
        <f t="shared" si="13"/>
        <v>0</v>
      </c>
      <c r="R61" s="413">
        <f t="shared" si="44"/>
        <v>0</v>
      </c>
      <c r="S61" s="413">
        <f t="shared" si="45"/>
        <v>0</v>
      </c>
    </row>
    <row r="62" spans="1:32" ht="57.75" customHeight="1">
      <c r="A62" s="8">
        <v>2</v>
      </c>
      <c r="B62" s="353" t="s">
        <v>331</v>
      </c>
      <c r="C62" s="8" t="s">
        <v>958</v>
      </c>
      <c r="D62" s="8" t="s">
        <v>128</v>
      </c>
      <c r="E62" s="27" t="s">
        <v>52</v>
      </c>
      <c r="F62" s="418">
        <f t="shared" si="57"/>
        <v>774.67</v>
      </c>
      <c r="G62" s="418">
        <v>737.67</v>
      </c>
      <c r="H62" s="418">
        <v>37</v>
      </c>
      <c r="I62" s="419">
        <v>0</v>
      </c>
      <c r="J62" s="418">
        <f t="shared" si="58"/>
        <v>774.67</v>
      </c>
      <c r="K62" s="418">
        <v>737.67</v>
      </c>
      <c r="L62" s="418">
        <v>37</v>
      </c>
      <c r="M62" s="15"/>
      <c r="N62" s="8" t="s">
        <v>929</v>
      </c>
      <c r="O62" s="15"/>
      <c r="Q62" s="413">
        <f t="shared" si="13"/>
        <v>0</v>
      </c>
      <c r="R62" s="413">
        <f t="shared" si="44"/>
        <v>0</v>
      </c>
      <c r="S62" s="413">
        <f t="shared" si="45"/>
        <v>0</v>
      </c>
    </row>
    <row r="63" spans="1:32">
      <c r="A63" s="6" t="s">
        <v>713</v>
      </c>
      <c r="B63" s="351" t="s">
        <v>359</v>
      </c>
      <c r="C63" s="24"/>
      <c r="D63" s="23">
        <v>0</v>
      </c>
      <c r="E63" s="23"/>
      <c r="F63" s="420">
        <f t="shared" ref="F63:L63" si="59">SUM(F64:F67)</f>
        <v>1997.25</v>
      </c>
      <c r="G63" s="420">
        <f t="shared" si="59"/>
        <v>1902.25</v>
      </c>
      <c r="H63" s="420">
        <f t="shared" si="59"/>
        <v>95</v>
      </c>
      <c r="I63" s="420">
        <f t="shared" si="59"/>
        <v>0</v>
      </c>
      <c r="J63" s="420">
        <f t="shared" si="59"/>
        <v>1997.25</v>
      </c>
      <c r="K63" s="420">
        <f t="shared" si="59"/>
        <v>1902.25</v>
      </c>
      <c r="L63" s="420">
        <f t="shared" si="59"/>
        <v>95</v>
      </c>
      <c r="M63" s="372">
        <f t="shared" ref="M63" si="60">SUM(M64:M66)</f>
        <v>0</v>
      </c>
      <c r="N63" s="373"/>
      <c r="O63" s="375"/>
      <c r="Q63" s="413">
        <f t="shared" si="13"/>
        <v>0</v>
      </c>
      <c r="R63" s="413">
        <f t="shared" si="44"/>
        <v>0</v>
      </c>
      <c r="S63" s="413">
        <f t="shared" si="45"/>
        <v>0</v>
      </c>
    </row>
    <row r="64" spans="1:32" ht="49.5" customHeight="1">
      <c r="A64" s="8">
        <v>1</v>
      </c>
      <c r="B64" s="353" t="s">
        <v>360</v>
      </c>
      <c r="C64" s="8" t="s">
        <v>957</v>
      </c>
      <c r="D64" s="8" t="s">
        <v>326</v>
      </c>
      <c r="E64" s="27" t="s">
        <v>52</v>
      </c>
      <c r="F64" s="418">
        <f t="shared" ref="F64:F67" si="61">G64+H64</f>
        <v>737.25</v>
      </c>
      <c r="G64" s="418">
        <v>702.25</v>
      </c>
      <c r="H64" s="418">
        <v>35</v>
      </c>
      <c r="I64" s="419">
        <v>0</v>
      </c>
      <c r="J64" s="418">
        <f t="shared" ref="J64:J67" si="62">K64+L64</f>
        <v>737.25</v>
      </c>
      <c r="K64" s="418">
        <v>702.25</v>
      </c>
      <c r="L64" s="418">
        <v>35</v>
      </c>
      <c r="M64" s="15"/>
      <c r="N64" s="8" t="s">
        <v>930</v>
      </c>
      <c r="O64" s="15"/>
      <c r="Q64" s="413">
        <f t="shared" si="13"/>
        <v>0</v>
      </c>
      <c r="R64" s="413">
        <f t="shared" si="44"/>
        <v>0</v>
      </c>
      <c r="S64" s="413">
        <f t="shared" si="45"/>
        <v>0</v>
      </c>
    </row>
    <row r="65" spans="1:25" ht="49.5" customHeight="1">
      <c r="A65" s="8">
        <v>2</v>
      </c>
      <c r="B65" s="353" t="s">
        <v>362</v>
      </c>
      <c r="C65" s="8" t="s">
        <v>956</v>
      </c>
      <c r="D65" s="8" t="s">
        <v>94</v>
      </c>
      <c r="E65" s="27" t="s">
        <v>52</v>
      </c>
      <c r="F65" s="418">
        <f t="shared" si="61"/>
        <v>420</v>
      </c>
      <c r="G65" s="418">
        <v>400</v>
      </c>
      <c r="H65" s="418">
        <v>20</v>
      </c>
      <c r="I65" s="419">
        <v>0</v>
      </c>
      <c r="J65" s="418">
        <f t="shared" si="62"/>
        <v>420</v>
      </c>
      <c r="K65" s="418">
        <v>400</v>
      </c>
      <c r="L65" s="418">
        <v>20</v>
      </c>
      <c r="M65" s="15"/>
      <c r="N65" s="8" t="s">
        <v>930</v>
      </c>
      <c r="O65" s="15"/>
      <c r="Q65" s="413">
        <f t="shared" si="13"/>
        <v>0</v>
      </c>
      <c r="R65" s="413">
        <f t="shared" si="44"/>
        <v>0</v>
      </c>
      <c r="S65" s="413">
        <f t="shared" si="45"/>
        <v>0</v>
      </c>
    </row>
    <row r="66" spans="1:25" ht="49.5" customHeight="1">
      <c r="A66" s="8">
        <v>3</v>
      </c>
      <c r="B66" s="353" t="s">
        <v>364</v>
      </c>
      <c r="C66" s="8" t="s">
        <v>955</v>
      </c>
      <c r="D66" s="8" t="s">
        <v>94</v>
      </c>
      <c r="E66" s="27" t="s">
        <v>52</v>
      </c>
      <c r="F66" s="418">
        <f t="shared" si="61"/>
        <v>420</v>
      </c>
      <c r="G66" s="418">
        <v>400</v>
      </c>
      <c r="H66" s="418">
        <v>20</v>
      </c>
      <c r="I66" s="419">
        <v>0</v>
      </c>
      <c r="J66" s="418">
        <f t="shared" si="62"/>
        <v>420</v>
      </c>
      <c r="K66" s="418">
        <v>400</v>
      </c>
      <c r="L66" s="418">
        <v>20</v>
      </c>
      <c r="M66" s="15"/>
      <c r="N66" s="8" t="s">
        <v>930</v>
      </c>
      <c r="O66" s="15"/>
      <c r="Q66" s="413">
        <f t="shared" si="13"/>
        <v>0</v>
      </c>
      <c r="R66" s="413">
        <f t="shared" si="44"/>
        <v>0</v>
      </c>
      <c r="S66" s="413">
        <f t="shared" si="45"/>
        <v>0</v>
      </c>
    </row>
    <row r="67" spans="1:25" ht="49.5" customHeight="1">
      <c r="A67" s="8">
        <v>4</v>
      </c>
      <c r="B67" s="353" t="s">
        <v>366</v>
      </c>
      <c r="C67" s="8" t="s">
        <v>954</v>
      </c>
      <c r="D67" s="8" t="s">
        <v>94</v>
      </c>
      <c r="E67" s="27" t="s">
        <v>52</v>
      </c>
      <c r="F67" s="418">
        <f t="shared" si="61"/>
        <v>420</v>
      </c>
      <c r="G67" s="418">
        <v>400</v>
      </c>
      <c r="H67" s="418">
        <v>20</v>
      </c>
      <c r="I67" s="419">
        <v>0</v>
      </c>
      <c r="J67" s="418">
        <f t="shared" si="62"/>
        <v>420</v>
      </c>
      <c r="K67" s="418">
        <v>400</v>
      </c>
      <c r="L67" s="418">
        <v>20</v>
      </c>
      <c r="M67" s="15"/>
      <c r="N67" s="8" t="s">
        <v>930</v>
      </c>
      <c r="O67" s="15"/>
      <c r="Q67" s="413">
        <f t="shared" si="13"/>
        <v>0</v>
      </c>
      <c r="R67" s="413">
        <f t="shared" si="44"/>
        <v>0</v>
      </c>
      <c r="S67" s="413">
        <f t="shared" si="45"/>
        <v>0</v>
      </c>
    </row>
    <row r="68" spans="1:25">
      <c r="A68" s="6" t="s">
        <v>714</v>
      </c>
      <c r="B68" s="351" t="s">
        <v>393</v>
      </c>
      <c r="C68" s="24"/>
      <c r="D68" s="23">
        <v>0</v>
      </c>
      <c r="E68" s="23"/>
      <c r="F68" s="420">
        <f t="shared" ref="F68:L68" si="63">SUM(F69:F71)</f>
        <v>2147</v>
      </c>
      <c r="G68" s="420">
        <f t="shared" si="63"/>
        <v>2045</v>
      </c>
      <c r="H68" s="420">
        <f t="shared" si="63"/>
        <v>102</v>
      </c>
      <c r="I68" s="420">
        <f t="shared" si="63"/>
        <v>0</v>
      </c>
      <c r="J68" s="420">
        <f t="shared" si="63"/>
        <v>1816.75</v>
      </c>
      <c r="K68" s="420">
        <f t="shared" si="63"/>
        <v>1733.75</v>
      </c>
      <c r="L68" s="420">
        <f t="shared" si="63"/>
        <v>83</v>
      </c>
      <c r="M68" s="372">
        <f t="shared" ref="M68" si="64">SUM(M69:M71)</f>
        <v>0</v>
      </c>
      <c r="N68" s="373"/>
      <c r="O68" s="375"/>
      <c r="Q68" s="413"/>
      <c r="R68" s="413"/>
      <c r="S68" s="413"/>
    </row>
    <row r="69" spans="1:25" ht="38.25" customHeight="1">
      <c r="A69" s="8">
        <v>1</v>
      </c>
      <c r="B69" s="366" t="s">
        <v>394</v>
      </c>
      <c r="C69" s="28" t="s">
        <v>953</v>
      </c>
      <c r="D69" s="8" t="s">
        <v>396</v>
      </c>
      <c r="E69" s="27" t="s">
        <v>52</v>
      </c>
      <c r="F69" s="418">
        <f t="shared" ref="F69:F71" si="65">G69+H69</f>
        <v>1047</v>
      </c>
      <c r="G69" s="418">
        <v>997</v>
      </c>
      <c r="H69" s="418">
        <v>50</v>
      </c>
      <c r="I69" s="419">
        <v>0</v>
      </c>
      <c r="J69" s="418">
        <f t="shared" ref="J69:J71" si="66">K69+L69</f>
        <v>1047</v>
      </c>
      <c r="K69" s="418">
        <v>997</v>
      </c>
      <c r="L69" s="418">
        <v>50</v>
      </c>
      <c r="M69" s="15"/>
      <c r="N69" s="397" t="s">
        <v>927</v>
      </c>
      <c r="O69" s="15"/>
      <c r="Q69" s="413">
        <f t="shared" si="13"/>
        <v>0</v>
      </c>
      <c r="R69" s="413">
        <f t="shared" ref="R69:R85" si="67">+G69-K69</f>
        <v>0</v>
      </c>
      <c r="S69" s="413">
        <f t="shared" ref="S69:S85" si="68">+H69-L69</f>
        <v>0</v>
      </c>
    </row>
    <row r="70" spans="1:25" ht="48.75" customHeight="1">
      <c r="A70" s="8">
        <v>2</v>
      </c>
      <c r="B70" s="366" t="s">
        <v>397</v>
      </c>
      <c r="C70" s="28" t="s">
        <v>952</v>
      </c>
      <c r="D70" s="22" t="s">
        <v>399</v>
      </c>
      <c r="E70" s="27" t="s">
        <v>52</v>
      </c>
      <c r="F70" s="418">
        <f t="shared" si="65"/>
        <v>701</v>
      </c>
      <c r="G70" s="418">
        <v>668</v>
      </c>
      <c r="H70" s="418">
        <v>33</v>
      </c>
      <c r="I70" s="419">
        <v>0</v>
      </c>
      <c r="J70" s="418">
        <f t="shared" si="66"/>
        <v>701</v>
      </c>
      <c r="K70" s="418">
        <v>668</v>
      </c>
      <c r="L70" s="418">
        <v>33</v>
      </c>
      <c r="M70" s="15"/>
      <c r="N70" s="397" t="s">
        <v>927</v>
      </c>
      <c r="O70" s="15"/>
      <c r="Q70" s="413">
        <f t="shared" si="13"/>
        <v>0</v>
      </c>
      <c r="R70" s="413">
        <f t="shared" si="67"/>
        <v>0</v>
      </c>
      <c r="S70" s="413">
        <f t="shared" si="68"/>
        <v>0</v>
      </c>
    </row>
    <row r="71" spans="1:25" ht="48.75" customHeight="1">
      <c r="A71" s="397">
        <v>3</v>
      </c>
      <c r="B71" s="384" t="s">
        <v>400</v>
      </c>
      <c r="C71" s="416" t="s">
        <v>951</v>
      </c>
      <c r="D71" s="397" t="s">
        <v>402</v>
      </c>
      <c r="E71" s="399" t="s">
        <v>916</v>
      </c>
      <c r="F71" s="423">
        <f t="shared" si="65"/>
        <v>399</v>
      </c>
      <c r="G71" s="423">
        <v>380</v>
      </c>
      <c r="H71" s="423">
        <v>19</v>
      </c>
      <c r="I71" s="424">
        <v>0</v>
      </c>
      <c r="J71" s="423">
        <f t="shared" si="66"/>
        <v>68.75</v>
      </c>
      <c r="K71" s="423">
        <v>68.75</v>
      </c>
      <c r="L71" s="423">
        <v>0</v>
      </c>
      <c r="M71" s="395"/>
      <c r="N71" s="397" t="s">
        <v>927</v>
      </c>
      <c r="O71" s="395"/>
      <c r="Q71" s="413">
        <f t="shared" si="13"/>
        <v>330.25</v>
      </c>
      <c r="R71" s="413">
        <f t="shared" si="67"/>
        <v>311.25</v>
      </c>
      <c r="S71" s="413">
        <f t="shared" si="68"/>
        <v>19</v>
      </c>
      <c r="U71" s="426">
        <f>V71+W71</f>
        <v>318.75</v>
      </c>
      <c r="V71" s="426">
        <f>68.75+250</f>
        <v>318.75</v>
      </c>
      <c r="X71" s="417">
        <f>+G71-V71</f>
        <v>61.25</v>
      </c>
      <c r="Y71" s="417">
        <f>+H71-W71</f>
        <v>19</v>
      </c>
    </row>
    <row r="72" spans="1:25">
      <c r="A72" s="6" t="s">
        <v>715</v>
      </c>
      <c r="B72" s="365" t="s">
        <v>434</v>
      </c>
      <c r="C72" s="24"/>
      <c r="D72" s="23">
        <v>0</v>
      </c>
      <c r="E72" s="23"/>
      <c r="F72" s="420">
        <f t="shared" ref="F72:L72" si="69">SUM(F73:F73)</f>
        <v>270.74</v>
      </c>
      <c r="G72" s="420">
        <f t="shared" si="69"/>
        <v>257.85000000000002</v>
      </c>
      <c r="H72" s="420">
        <f t="shared" si="69"/>
        <v>12.89</v>
      </c>
      <c r="I72" s="420">
        <f t="shared" si="69"/>
        <v>0</v>
      </c>
      <c r="J72" s="420">
        <f t="shared" si="69"/>
        <v>270.74</v>
      </c>
      <c r="K72" s="420">
        <f t="shared" si="69"/>
        <v>257.85000000000002</v>
      </c>
      <c r="L72" s="420">
        <f t="shared" si="69"/>
        <v>12.89</v>
      </c>
      <c r="M72" s="372">
        <f t="shared" ref="M72" si="70">SUM(M73:M75)</f>
        <v>0</v>
      </c>
      <c r="N72" s="373"/>
      <c r="O72" s="16"/>
      <c r="Q72" s="413">
        <f t="shared" si="13"/>
        <v>0</v>
      </c>
      <c r="R72" s="413">
        <f t="shared" si="67"/>
        <v>0</v>
      </c>
      <c r="S72" s="413">
        <f t="shared" si="68"/>
        <v>0</v>
      </c>
    </row>
    <row r="73" spans="1:25" ht="48.75" customHeight="1">
      <c r="A73" s="8">
        <v>1</v>
      </c>
      <c r="B73" s="353" t="s">
        <v>435</v>
      </c>
      <c r="C73" s="8" t="s">
        <v>950</v>
      </c>
      <c r="D73" s="8" t="s">
        <v>437</v>
      </c>
      <c r="E73" s="27" t="s">
        <v>52</v>
      </c>
      <c r="F73" s="418">
        <f t="shared" ref="F73" si="71">G73+H73</f>
        <v>270.74</v>
      </c>
      <c r="G73" s="418">
        <v>257.85000000000002</v>
      </c>
      <c r="H73" s="418">
        <v>12.89</v>
      </c>
      <c r="I73" s="419">
        <v>0</v>
      </c>
      <c r="J73" s="418">
        <f t="shared" ref="J73" si="72">K73+L73</f>
        <v>270.74</v>
      </c>
      <c r="K73" s="418">
        <v>257.85000000000002</v>
      </c>
      <c r="L73" s="418">
        <v>12.89</v>
      </c>
      <c r="M73" s="15"/>
      <c r="N73" s="8" t="s">
        <v>931</v>
      </c>
      <c r="O73" s="15"/>
      <c r="Q73" s="413">
        <f t="shared" si="13"/>
        <v>0</v>
      </c>
      <c r="R73" s="413">
        <f t="shared" si="67"/>
        <v>0</v>
      </c>
      <c r="S73" s="413">
        <f t="shared" si="68"/>
        <v>0</v>
      </c>
    </row>
    <row r="74" spans="1:25">
      <c r="A74" s="6" t="s">
        <v>768</v>
      </c>
      <c r="B74" s="351" t="s">
        <v>443</v>
      </c>
      <c r="C74" s="6"/>
      <c r="D74" s="23">
        <v>0</v>
      </c>
      <c r="E74" s="23"/>
      <c r="F74" s="420">
        <f t="shared" ref="F74:L74" si="73">SUM(F75:F76)</f>
        <v>1816.87</v>
      </c>
      <c r="G74" s="420">
        <f t="shared" si="73"/>
        <v>1730.35</v>
      </c>
      <c r="H74" s="420">
        <f t="shared" si="73"/>
        <v>86.52</v>
      </c>
      <c r="I74" s="420">
        <f t="shared" si="73"/>
        <v>0</v>
      </c>
      <c r="J74" s="420">
        <f t="shared" si="73"/>
        <v>1816.87</v>
      </c>
      <c r="K74" s="420">
        <f t="shared" si="73"/>
        <v>1730.35</v>
      </c>
      <c r="L74" s="420">
        <f t="shared" si="73"/>
        <v>86.52</v>
      </c>
      <c r="M74" s="372">
        <f t="shared" ref="M74" si="74">SUM(M75:M77)</f>
        <v>0</v>
      </c>
      <c r="N74" s="373"/>
      <c r="O74" s="375"/>
      <c r="Q74" s="413">
        <f t="shared" si="13"/>
        <v>0</v>
      </c>
      <c r="R74" s="413">
        <f t="shared" si="67"/>
        <v>0</v>
      </c>
      <c r="S74" s="413">
        <f t="shared" si="68"/>
        <v>0</v>
      </c>
    </row>
    <row r="75" spans="1:25" ht="51" customHeight="1">
      <c r="A75" s="8">
        <v>1</v>
      </c>
      <c r="B75" s="353" t="s">
        <v>444</v>
      </c>
      <c r="C75" s="8" t="s">
        <v>949</v>
      </c>
      <c r="D75" s="22" t="s">
        <v>446</v>
      </c>
      <c r="E75" s="8" t="s">
        <v>52</v>
      </c>
      <c r="F75" s="418">
        <f t="shared" ref="F75:F76" si="75">G75+H75</f>
        <v>1396.87</v>
      </c>
      <c r="G75" s="418">
        <v>1330.35</v>
      </c>
      <c r="H75" s="418">
        <v>66.52</v>
      </c>
      <c r="I75" s="419">
        <v>0</v>
      </c>
      <c r="J75" s="418">
        <f t="shared" ref="J75:J76" si="76">K75+L75</f>
        <v>1396.87</v>
      </c>
      <c r="K75" s="418">
        <v>1330.35</v>
      </c>
      <c r="L75" s="418">
        <v>66.52</v>
      </c>
      <c r="M75" s="15"/>
      <c r="N75" s="397" t="s">
        <v>927</v>
      </c>
      <c r="O75" s="15"/>
      <c r="Q75" s="413">
        <f t="shared" si="13"/>
        <v>0</v>
      </c>
      <c r="R75" s="413">
        <f t="shared" si="67"/>
        <v>0</v>
      </c>
      <c r="S75" s="413">
        <f t="shared" si="68"/>
        <v>0</v>
      </c>
    </row>
    <row r="76" spans="1:25" ht="51" customHeight="1">
      <c r="A76" s="8">
        <v>2</v>
      </c>
      <c r="B76" s="353" t="s">
        <v>447</v>
      </c>
      <c r="C76" s="8" t="s">
        <v>949</v>
      </c>
      <c r="D76" s="8" t="s">
        <v>94</v>
      </c>
      <c r="E76" s="8" t="s">
        <v>52</v>
      </c>
      <c r="F76" s="418">
        <f t="shared" si="75"/>
        <v>420</v>
      </c>
      <c r="G76" s="418">
        <v>400</v>
      </c>
      <c r="H76" s="418">
        <v>20</v>
      </c>
      <c r="I76" s="419">
        <v>0</v>
      </c>
      <c r="J76" s="418">
        <f t="shared" si="76"/>
        <v>420</v>
      </c>
      <c r="K76" s="418">
        <v>400</v>
      </c>
      <c r="L76" s="418">
        <v>20</v>
      </c>
      <c r="M76" s="15"/>
      <c r="N76" s="8" t="s">
        <v>932</v>
      </c>
      <c r="O76" s="15"/>
      <c r="Q76" s="413">
        <f t="shared" si="13"/>
        <v>0</v>
      </c>
      <c r="R76" s="413">
        <f t="shared" si="67"/>
        <v>0</v>
      </c>
      <c r="S76" s="413">
        <f t="shared" si="68"/>
        <v>0</v>
      </c>
    </row>
    <row r="77" spans="1:25">
      <c r="A77" s="20" t="s">
        <v>772</v>
      </c>
      <c r="B77" s="368" t="s">
        <v>472</v>
      </c>
      <c r="C77" s="24"/>
      <c r="D77" s="23">
        <v>0</v>
      </c>
      <c r="E77" s="23"/>
      <c r="F77" s="420">
        <f t="shared" ref="F77:L77" si="77">SUM(F78:F78)</f>
        <v>1817.46</v>
      </c>
      <c r="G77" s="420">
        <f t="shared" si="77"/>
        <v>1730.91</v>
      </c>
      <c r="H77" s="420">
        <f t="shared" si="77"/>
        <v>86.55</v>
      </c>
      <c r="I77" s="420">
        <f t="shared" si="77"/>
        <v>0</v>
      </c>
      <c r="J77" s="420">
        <f t="shared" si="77"/>
        <v>1817.46</v>
      </c>
      <c r="K77" s="420">
        <f t="shared" si="77"/>
        <v>1730.91</v>
      </c>
      <c r="L77" s="420">
        <f t="shared" si="77"/>
        <v>86.55</v>
      </c>
      <c r="M77" s="372">
        <f t="shared" ref="M77" si="78">SUM(M78:M80)</f>
        <v>0</v>
      </c>
      <c r="N77" s="373"/>
      <c r="O77" s="375"/>
      <c r="Q77" s="413">
        <f t="shared" si="13"/>
        <v>0</v>
      </c>
      <c r="R77" s="413">
        <f t="shared" si="67"/>
        <v>0</v>
      </c>
      <c r="S77" s="413">
        <f t="shared" si="68"/>
        <v>0</v>
      </c>
    </row>
    <row r="78" spans="1:25" ht="53.25" customHeight="1">
      <c r="A78" s="19">
        <v>1</v>
      </c>
      <c r="B78" s="369" t="s">
        <v>473</v>
      </c>
      <c r="C78" s="19" t="s">
        <v>948</v>
      </c>
      <c r="D78" s="8" t="s">
        <v>475</v>
      </c>
      <c r="E78" s="8" t="s">
        <v>52</v>
      </c>
      <c r="F78" s="418">
        <f t="shared" ref="F78" si="79">G78+H78</f>
        <v>1817.46</v>
      </c>
      <c r="G78" s="418">
        <v>1730.91</v>
      </c>
      <c r="H78" s="418">
        <v>86.55</v>
      </c>
      <c r="I78" s="419">
        <v>0</v>
      </c>
      <c r="J78" s="418">
        <f t="shared" ref="J78" si="80">K78+L78</f>
        <v>1817.46</v>
      </c>
      <c r="K78" s="418">
        <v>1730.91</v>
      </c>
      <c r="L78" s="418">
        <v>86.55</v>
      </c>
      <c r="M78" s="15"/>
      <c r="N78" s="8" t="s">
        <v>933</v>
      </c>
      <c r="O78" s="15"/>
      <c r="Q78" s="413">
        <f t="shared" si="13"/>
        <v>0</v>
      </c>
      <c r="R78" s="413">
        <f t="shared" si="67"/>
        <v>0</v>
      </c>
      <c r="S78" s="413">
        <f t="shared" si="68"/>
        <v>0</v>
      </c>
    </row>
    <row r="79" spans="1:25" ht="30">
      <c r="A79" s="6" t="s">
        <v>935</v>
      </c>
      <c r="B79" s="351" t="s">
        <v>500</v>
      </c>
      <c r="C79" s="24"/>
      <c r="D79" s="23">
        <v>0</v>
      </c>
      <c r="E79" s="23"/>
      <c r="F79" s="420">
        <f t="shared" ref="F79:L79" si="81">SUM(F80:F85)</f>
        <v>1995</v>
      </c>
      <c r="G79" s="420">
        <f t="shared" si="81"/>
        <v>1901</v>
      </c>
      <c r="H79" s="420">
        <f t="shared" si="81"/>
        <v>94</v>
      </c>
      <c r="I79" s="420">
        <f t="shared" si="81"/>
        <v>0</v>
      </c>
      <c r="J79" s="420">
        <f t="shared" si="81"/>
        <v>1995</v>
      </c>
      <c r="K79" s="420">
        <f t="shared" si="81"/>
        <v>1901</v>
      </c>
      <c r="L79" s="420">
        <f t="shared" si="81"/>
        <v>94</v>
      </c>
      <c r="M79" s="372">
        <f t="shared" ref="M79" si="82">SUM(M80:M82)</f>
        <v>0</v>
      </c>
      <c r="N79" s="373"/>
      <c r="O79" s="375"/>
      <c r="Q79" s="413">
        <f t="shared" si="13"/>
        <v>0</v>
      </c>
      <c r="R79" s="413">
        <f t="shared" si="67"/>
        <v>0</v>
      </c>
      <c r="S79" s="413">
        <f t="shared" si="68"/>
        <v>0</v>
      </c>
    </row>
    <row r="80" spans="1:25" ht="47.25" customHeight="1">
      <c r="A80" s="8">
        <v>1</v>
      </c>
      <c r="B80" s="353" t="s">
        <v>501</v>
      </c>
      <c r="C80" s="8" t="s">
        <v>947</v>
      </c>
      <c r="D80" s="8" t="s">
        <v>94</v>
      </c>
      <c r="E80" s="8" t="s">
        <v>52</v>
      </c>
      <c r="F80" s="418">
        <f>G80+H80</f>
        <v>430.5</v>
      </c>
      <c r="G80" s="418">
        <v>410</v>
      </c>
      <c r="H80" s="418">
        <v>20.5</v>
      </c>
      <c r="I80" s="419">
        <v>0</v>
      </c>
      <c r="J80" s="418">
        <f>K80+L80</f>
        <v>430.5</v>
      </c>
      <c r="K80" s="418">
        <v>410</v>
      </c>
      <c r="L80" s="418">
        <v>20.5</v>
      </c>
      <c r="M80" s="15"/>
      <c r="N80" s="8" t="s">
        <v>934</v>
      </c>
      <c r="O80" s="15"/>
      <c r="Q80" s="413">
        <f t="shared" si="13"/>
        <v>0</v>
      </c>
      <c r="R80" s="413">
        <f t="shared" si="67"/>
        <v>0</v>
      </c>
      <c r="S80" s="413">
        <f t="shared" si="68"/>
        <v>0</v>
      </c>
    </row>
    <row r="81" spans="1:19" ht="47.25" customHeight="1">
      <c r="A81" s="8">
        <v>2</v>
      </c>
      <c r="B81" s="353" t="s">
        <v>503</v>
      </c>
      <c r="C81" s="8" t="s">
        <v>946</v>
      </c>
      <c r="D81" s="8" t="s">
        <v>94</v>
      </c>
      <c r="E81" s="8" t="s">
        <v>52</v>
      </c>
      <c r="F81" s="418">
        <f>G81+H81</f>
        <v>430.5</v>
      </c>
      <c r="G81" s="418">
        <v>410</v>
      </c>
      <c r="H81" s="418">
        <v>20.5</v>
      </c>
      <c r="I81" s="419">
        <v>0</v>
      </c>
      <c r="J81" s="418">
        <f>K81+L81</f>
        <v>430.5</v>
      </c>
      <c r="K81" s="418">
        <v>410</v>
      </c>
      <c r="L81" s="418">
        <v>20.5</v>
      </c>
      <c r="M81" s="15"/>
      <c r="N81" s="8" t="s">
        <v>934</v>
      </c>
      <c r="O81" s="15"/>
      <c r="Q81" s="413">
        <f t="shared" si="13"/>
        <v>0</v>
      </c>
      <c r="R81" s="413">
        <f t="shared" si="67"/>
        <v>0</v>
      </c>
      <c r="S81" s="413">
        <f t="shared" si="68"/>
        <v>0</v>
      </c>
    </row>
    <row r="82" spans="1:19" ht="47.25" customHeight="1">
      <c r="A82" s="8">
        <v>3</v>
      </c>
      <c r="B82" s="353" t="s">
        <v>505</v>
      </c>
      <c r="C82" s="8" t="s">
        <v>945</v>
      </c>
      <c r="D82" s="8" t="s">
        <v>94</v>
      </c>
      <c r="E82" s="8" t="s">
        <v>52</v>
      </c>
      <c r="F82" s="418">
        <f t="shared" ref="F82" si="83">G82+H82</f>
        <v>430.5</v>
      </c>
      <c r="G82" s="418">
        <v>410</v>
      </c>
      <c r="H82" s="418">
        <v>20.5</v>
      </c>
      <c r="I82" s="419">
        <v>0</v>
      </c>
      <c r="J82" s="418">
        <f>K82+L82</f>
        <v>430.5</v>
      </c>
      <c r="K82" s="418">
        <v>410</v>
      </c>
      <c r="L82" s="418">
        <v>20.5</v>
      </c>
      <c r="M82" s="15"/>
      <c r="N82" s="8" t="s">
        <v>934</v>
      </c>
      <c r="O82" s="15"/>
      <c r="Q82" s="413">
        <f t="shared" si="13"/>
        <v>0</v>
      </c>
      <c r="R82" s="413">
        <f t="shared" si="67"/>
        <v>0</v>
      </c>
      <c r="S82" s="413">
        <f t="shared" si="68"/>
        <v>0</v>
      </c>
    </row>
    <row r="83" spans="1:19" ht="47.25" customHeight="1">
      <c r="A83" s="8">
        <v>4</v>
      </c>
      <c r="B83" s="353" t="s">
        <v>818</v>
      </c>
      <c r="C83" s="8" t="s">
        <v>942</v>
      </c>
      <c r="D83" s="8" t="s">
        <v>159</v>
      </c>
      <c r="E83" s="8" t="s">
        <v>52</v>
      </c>
      <c r="F83" s="418">
        <f>G83+H83</f>
        <v>100.7</v>
      </c>
      <c r="G83" s="418">
        <v>96</v>
      </c>
      <c r="H83" s="418">
        <v>4.7</v>
      </c>
      <c r="I83" s="419">
        <v>0</v>
      </c>
      <c r="J83" s="418">
        <f t="shared" ref="J83" si="84">K83+L83</f>
        <v>100.7</v>
      </c>
      <c r="K83" s="418">
        <v>96</v>
      </c>
      <c r="L83" s="418">
        <v>4.7</v>
      </c>
      <c r="M83" s="15"/>
      <c r="N83" s="8" t="s">
        <v>934</v>
      </c>
      <c r="O83" s="15"/>
      <c r="Q83" s="413">
        <f t="shared" si="13"/>
        <v>0</v>
      </c>
      <c r="R83" s="413">
        <f t="shared" si="67"/>
        <v>0</v>
      </c>
      <c r="S83" s="413">
        <f t="shared" si="68"/>
        <v>0</v>
      </c>
    </row>
    <row r="84" spans="1:19" ht="47.25" customHeight="1">
      <c r="A84" s="8">
        <v>5</v>
      </c>
      <c r="B84" s="353" t="s">
        <v>508</v>
      </c>
      <c r="C84" s="8" t="s">
        <v>943</v>
      </c>
      <c r="D84" s="8" t="s">
        <v>510</v>
      </c>
      <c r="E84" s="8" t="s">
        <v>52</v>
      </c>
      <c r="F84" s="418">
        <f>G84+H84</f>
        <v>503</v>
      </c>
      <c r="G84" s="418">
        <v>480</v>
      </c>
      <c r="H84" s="418">
        <v>23</v>
      </c>
      <c r="I84" s="419">
        <v>0</v>
      </c>
      <c r="J84" s="418">
        <f>K84+L84</f>
        <v>503</v>
      </c>
      <c r="K84" s="418">
        <v>480</v>
      </c>
      <c r="L84" s="418">
        <v>23</v>
      </c>
      <c r="M84" s="15"/>
      <c r="N84" s="8" t="s">
        <v>934</v>
      </c>
      <c r="O84" s="15"/>
      <c r="Q84" s="413">
        <f t="shared" si="13"/>
        <v>0</v>
      </c>
      <c r="R84" s="413">
        <f t="shared" si="67"/>
        <v>0</v>
      </c>
      <c r="S84" s="413">
        <f t="shared" si="68"/>
        <v>0</v>
      </c>
    </row>
    <row r="85" spans="1:19" ht="47.25" customHeight="1">
      <c r="A85" s="8">
        <v>6</v>
      </c>
      <c r="B85" s="353" t="s">
        <v>819</v>
      </c>
      <c r="C85" s="8" t="s">
        <v>944</v>
      </c>
      <c r="D85" s="8" t="s">
        <v>159</v>
      </c>
      <c r="E85" s="8" t="s">
        <v>52</v>
      </c>
      <c r="F85" s="418">
        <f>G85+H85</f>
        <v>99.8</v>
      </c>
      <c r="G85" s="418">
        <v>95</v>
      </c>
      <c r="H85" s="418">
        <v>4.8</v>
      </c>
      <c r="I85" s="419">
        <v>0</v>
      </c>
      <c r="J85" s="418">
        <f>K85+L85</f>
        <v>99.8</v>
      </c>
      <c r="K85" s="418">
        <v>95</v>
      </c>
      <c r="L85" s="418">
        <v>4.8</v>
      </c>
      <c r="M85" s="15"/>
      <c r="N85" s="8" t="s">
        <v>934</v>
      </c>
      <c r="O85" s="15"/>
      <c r="Q85" s="413">
        <f t="shared" si="13"/>
        <v>0</v>
      </c>
      <c r="R85" s="413">
        <f t="shared" si="67"/>
        <v>0</v>
      </c>
      <c r="S85" s="413">
        <f t="shared" si="68"/>
        <v>0</v>
      </c>
    </row>
    <row r="87" spans="1:19">
      <c r="Q87" s="413">
        <f>SUM(Q22:Q86)</f>
        <v>755.59800000000007</v>
      </c>
    </row>
  </sheetData>
  <mergeCells count="18">
    <mergeCell ref="X48:Z48"/>
    <mergeCell ref="U48:W48"/>
    <mergeCell ref="AD48:AF48"/>
    <mergeCell ref="AA48:AC48"/>
    <mergeCell ref="O4:O5"/>
    <mergeCell ref="B8:C8"/>
    <mergeCell ref="B10:C10"/>
    <mergeCell ref="A1:O1"/>
    <mergeCell ref="A2:O2"/>
    <mergeCell ref="H3:O3"/>
    <mergeCell ref="A4:A5"/>
    <mergeCell ref="B4:B5"/>
    <mergeCell ref="C4:C5"/>
    <mergeCell ref="D4:D5"/>
    <mergeCell ref="E4:E5"/>
    <mergeCell ref="F4:I4"/>
    <mergeCell ref="J4:M4"/>
    <mergeCell ref="N4:N5"/>
  </mergeCells>
  <pageMargins left="0.55118110236220474" right="0.15748031496062992" top="0.74803149606299213" bottom="0.74803149606299213" header="0.31496062992125984" footer="0.31496062992125984"/>
  <pageSetup paperSize="9" scale="88" orientation="landscape" verticalDpi="0"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Phụ lục 1</vt:lpstr>
      <vt:lpstr>Phụ lục 2</vt:lpstr>
      <vt:lpstr>Phụ lục 3</vt:lpstr>
      <vt:lpstr>Phụ lục 4</vt:lpstr>
      <vt:lpstr>NĂM 2022</vt:lpstr>
      <vt:lpstr>SGV</vt:lpstr>
      <vt:lpstr>NĂM 2024</vt:lpstr>
      <vt:lpstr>NĂM 2025</vt:lpstr>
      <vt:lpstr> Năm 2025</vt:lpstr>
      <vt:lpstr>Phụ biểu 1.1</vt:lpstr>
      <vt:lpstr>' Năm 2025'!Print_Area</vt:lpstr>
      <vt:lpstr>'NĂM 2022'!Print_Area</vt:lpstr>
      <vt:lpstr>'Phụ biểu 1.1'!Print_Area</vt:lpstr>
      <vt:lpstr>'Phụ lục 1'!Print_Area</vt:lpstr>
      <vt:lpstr>'Phụ lục 3'!Print_Area</vt:lpstr>
      <vt:lpstr>'NĂM 2022'!Print_Titles</vt:lpstr>
      <vt:lpstr>'Phụ biểu 1.1'!Print_Titles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2025-04-18T04:41:55Z</dcterms:modified>
</cp:coreProperties>
</file>